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ina\Desktop\POLUGODIŠNJI IZVJEŠTAJ O IZVRŠENJU FINANCIJSKOG PLANA 2024\"/>
    </mc:Choice>
  </mc:AlternateContent>
  <bookViews>
    <workbookView xWindow="0" yWindow="0" windowWidth="28800" windowHeight="1143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  <c r="F9" i="7"/>
  <c r="F10" i="7"/>
  <c r="H13" i="7"/>
  <c r="F13" i="7"/>
  <c r="H12" i="7"/>
  <c r="F12" i="7"/>
  <c r="H11" i="7"/>
  <c r="F11" i="7"/>
  <c r="H10" i="7"/>
  <c r="F106" i="7"/>
  <c r="H104" i="7"/>
  <c r="F105" i="7"/>
  <c r="F104" i="7" s="1"/>
  <c r="H132" i="7"/>
  <c r="F170" i="7"/>
  <c r="G170" i="7"/>
  <c r="F175" i="7"/>
  <c r="H180" i="7"/>
  <c r="I180" i="7" s="1"/>
  <c r="H176" i="7"/>
  <c r="I172" i="7"/>
  <c r="H172" i="7"/>
  <c r="F160" i="7"/>
  <c r="H161" i="7"/>
  <c r="H165" i="7"/>
  <c r="H156" i="7"/>
  <c r="F150" i="7"/>
  <c r="H151" i="7"/>
  <c r="F132" i="7"/>
  <c r="H126" i="7"/>
  <c r="H107" i="7"/>
  <c r="H100" i="7"/>
  <c r="F94" i="7"/>
  <c r="H95" i="7"/>
  <c r="H94" i="7" s="1"/>
  <c r="F69" i="7"/>
  <c r="H89" i="7"/>
  <c r="H74" i="7"/>
  <c r="H71" i="7"/>
  <c r="H18" i="7"/>
  <c r="H65" i="7"/>
  <c r="H58" i="7"/>
  <c r="H55" i="7"/>
  <c r="H52" i="7"/>
  <c r="H49" i="7"/>
  <c r="H23" i="7"/>
  <c r="F7" i="11"/>
  <c r="F6" i="11" s="1"/>
  <c r="E7" i="11"/>
  <c r="E6" i="11" s="1"/>
  <c r="D7" i="11"/>
  <c r="D6" i="11" s="1"/>
  <c r="C7" i="11"/>
  <c r="C6" i="11"/>
  <c r="F30" i="8"/>
  <c r="F35" i="8"/>
  <c r="C21" i="8"/>
  <c r="G11" i="3"/>
  <c r="G12" i="3"/>
  <c r="H175" i="7" l="1"/>
  <c r="I175" i="7"/>
  <c r="I176" i="7"/>
  <c r="H69" i="7"/>
  <c r="H17" i="7"/>
  <c r="F17" i="7"/>
  <c r="F16" i="7" s="1"/>
  <c r="I55" i="7"/>
  <c r="I52" i="7"/>
  <c r="G10" i="3"/>
  <c r="C35" i="8"/>
  <c r="C15" i="8"/>
  <c r="C7" i="8"/>
  <c r="C22" i="8"/>
  <c r="F25" i="8"/>
  <c r="F15" i="8"/>
  <c r="F10" i="8"/>
  <c r="F7" i="8"/>
  <c r="D30" i="8"/>
  <c r="D25" i="8"/>
  <c r="D15" i="8"/>
  <c r="D10" i="8"/>
  <c r="D7" i="8"/>
  <c r="C30" i="8"/>
  <c r="C25" i="8"/>
  <c r="C10" i="8"/>
  <c r="J51" i="3"/>
  <c r="J50" i="3" s="1"/>
  <c r="J53" i="3" s="1"/>
  <c r="G133" i="3"/>
  <c r="J133" i="3"/>
  <c r="J73" i="3"/>
  <c r="H16" i="7" l="1"/>
  <c r="F21" i="8"/>
  <c r="F6" i="8"/>
  <c r="D21" i="8"/>
  <c r="D6" i="8"/>
  <c r="H61" i="3"/>
  <c r="H120" i="3"/>
  <c r="H62" i="3"/>
  <c r="J139" i="3" l="1"/>
  <c r="J138" i="3" s="1"/>
  <c r="J126" i="3"/>
  <c r="J125" i="3" s="1"/>
  <c r="J122" i="3"/>
  <c r="J121" i="3" s="1"/>
  <c r="J116" i="3"/>
  <c r="J115" i="3" s="1"/>
  <c r="J111" i="3"/>
  <c r="J110" i="3" s="1"/>
  <c r="J101" i="3"/>
  <c r="J98" i="3"/>
  <c r="J87" i="3"/>
  <c r="J79" i="3"/>
  <c r="J66" i="3"/>
  <c r="J64" i="3"/>
  <c r="G139" i="3"/>
  <c r="G138" i="3" s="1"/>
  <c r="G126" i="3"/>
  <c r="G122" i="3"/>
  <c r="G121" i="3" s="1"/>
  <c r="G116" i="3"/>
  <c r="G115" i="3" s="1"/>
  <c r="G111" i="3"/>
  <c r="G110" i="3" s="1"/>
  <c r="G101" i="3"/>
  <c r="G98" i="3"/>
  <c r="G87" i="3"/>
  <c r="G79" i="3"/>
  <c r="G73" i="3"/>
  <c r="G68" i="3"/>
  <c r="G66" i="3"/>
  <c r="G64" i="3"/>
  <c r="J43" i="3"/>
  <c r="J42" i="3" s="1"/>
  <c r="J41" i="3" s="1"/>
  <c r="J35" i="3"/>
  <c r="J34" i="3"/>
  <c r="J31" i="3"/>
  <c r="J30" i="3" s="1"/>
  <c r="J27" i="3"/>
  <c r="J24" i="3"/>
  <c r="J21" i="3"/>
  <c r="J20" i="3" s="1"/>
  <c r="J17" i="3"/>
  <c r="J12" i="3" s="1"/>
  <c r="H51" i="3"/>
  <c r="H50" i="3" s="1"/>
  <c r="H53" i="3" s="1"/>
  <c r="H10" i="3"/>
  <c r="H11" i="3"/>
  <c r="H41" i="3"/>
  <c r="G51" i="3"/>
  <c r="G50" i="3" s="1"/>
  <c r="G53" i="3" s="1"/>
  <c r="G31" i="3"/>
  <c r="G30" i="3" s="1"/>
  <c r="G43" i="3"/>
  <c r="G42" i="3" s="1"/>
  <c r="G41" i="3" s="1"/>
  <c r="G35" i="3"/>
  <c r="G34" i="3" s="1"/>
  <c r="G27" i="3"/>
  <c r="G24" i="3"/>
  <c r="G21" i="3"/>
  <c r="G20" i="3" s="1"/>
  <c r="G17" i="3"/>
  <c r="J120" i="3" l="1"/>
  <c r="J72" i="3"/>
  <c r="J63" i="3"/>
  <c r="G125" i="3"/>
  <c r="G120" i="3" s="1"/>
  <c r="G72" i="3"/>
  <c r="G63" i="3"/>
  <c r="J23" i="3"/>
  <c r="J11" i="3" s="1"/>
  <c r="J10" i="3" s="1"/>
  <c r="G23" i="3"/>
  <c r="J62" i="3" l="1"/>
  <c r="J61" i="3" s="1"/>
  <c r="G62" i="3"/>
  <c r="G61" i="3" s="1"/>
  <c r="K11" i="1"/>
  <c r="G13" i="1" l="1"/>
  <c r="H8" i="11" l="1"/>
  <c r="H7" i="11"/>
  <c r="H6" i="11"/>
  <c r="L34" i="1"/>
  <c r="L32" i="1"/>
  <c r="L31" i="1"/>
  <c r="K34" i="1"/>
  <c r="K32" i="1"/>
  <c r="K31" i="1"/>
  <c r="L15" i="1"/>
  <c r="L14" i="1"/>
  <c r="L11" i="1"/>
  <c r="K15" i="1"/>
  <c r="K14" i="1"/>
  <c r="K12" i="1"/>
  <c r="H13" i="1"/>
  <c r="K62" i="3"/>
  <c r="G36" i="8" l="1"/>
  <c r="G35" i="8"/>
  <c r="G31" i="8"/>
  <c r="G30" i="8"/>
  <c r="G26" i="8"/>
  <c r="G23" i="8"/>
  <c r="G22" i="8"/>
  <c r="G16" i="8"/>
  <c r="G15" i="8"/>
  <c r="G11" i="8"/>
  <c r="G8" i="8"/>
  <c r="G7" i="8"/>
  <c r="H35" i="8"/>
  <c r="H36" i="8"/>
  <c r="H10" i="1" l="1"/>
  <c r="H16" i="1" s="1"/>
  <c r="F15" i="7"/>
  <c r="I58" i="7"/>
  <c r="I18" i="7"/>
  <c r="H160" i="7" l="1"/>
  <c r="I13" i="7" s="1"/>
  <c r="G10" i="1"/>
  <c r="L62" i="3" l="1"/>
  <c r="G16" i="1"/>
  <c r="L52" i="3"/>
  <c r="L51" i="3"/>
  <c r="K52" i="3" l="1"/>
  <c r="K51" i="3"/>
  <c r="L50" i="3"/>
  <c r="K50" i="3"/>
  <c r="L138" i="3"/>
  <c r="L125" i="3"/>
  <c r="L110" i="3"/>
  <c r="L72" i="3"/>
  <c r="L63" i="3"/>
  <c r="L30" i="3"/>
  <c r="L23" i="3"/>
  <c r="L20" i="3"/>
  <c r="L12" i="3"/>
  <c r="H30" i="8" l="1"/>
  <c r="H31" i="8"/>
  <c r="H26" i="8"/>
  <c r="H22" i="8"/>
  <c r="H16" i="8"/>
  <c r="H15" i="8"/>
  <c r="H11" i="8"/>
  <c r="H8" i="8"/>
  <c r="H7" i="8"/>
  <c r="H171" i="7" l="1"/>
  <c r="F171" i="7"/>
  <c r="I156" i="7"/>
  <c r="I151" i="7"/>
  <c r="H150" i="7"/>
  <c r="I12" i="7" s="1"/>
  <c r="I165" i="7"/>
  <c r="I161" i="7"/>
  <c r="I160" i="7"/>
  <c r="H106" i="7"/>
  <c r="G106" i="7"/>
  <c r="I132" i="7"/>
  <c r="H133" i="7"/>
  <c r="I133" i="7" s="1"/>
  <c r="I126" i="7"/>
  <c r="I107" i="7"/>
  <c r="I65" i="7"/>
  <c r="I49" i="7"/>
  <c r="I23" i="7"/>
  <c r="I71" i="7"/>
  <c r="I11" i="7"/>
  <c r="I17" i="7"/>
  <c r="I89" i="7"/>
  <c r="I74" i="7"/>
  <c r="I100" i="7"/>
  <c r="I95" i="7"/>
  <c r="I94" i="7"/>
  <c r="H105" i="7" l="1"/>
  <c r="H170" i="7"/>
  <c r="I171" i="7"/>
  <c r="I150" i="7"/>
  <c r="I106" i="7"/>
  <c r="I69" i="7"/>
  <c r="G8" i="11"/>
  <c r="G7" i="11"/>
  <c r="G6" i="11"/>
  <c r="I105" i="7" l="1"/>
  <c r="H9" i="7"/>
  <c r="I9" i="7" s="1"/>
  <c r="I10" i="7"/>
  <c r="K127" i="3"/>
  <c r="K63" i="3"/>
  <c r="K140" i="3"/>
  <c r="K139" i="3"/>
  <c r="K138" i="3"/>
  <c r="K136" i="3"/>
  <c r="K133" i="3"/>
  <c r="K126" i="3"/>
  <c r="K125" i="3"/>
  <c r="K113" i="3"/>
  <c r="K112" i="3"/>
  <c r="K111" i="3"/>
  <c r="K110" i="3"/>
  <c r="K108" i="3"/>
  <c r="K106" i="3"/>
  <c r="K105" i="3"/>
  <c r="K104" i="3"/>
  <c r="K103" i="3"/>
  <c r="K101" i="3"/>
  <c r="K99" i="3"/>
  <c r="K98" i="3"/>
  <c r="K96" i="3"/>
  <c r="K95" i="3"/>
  <c r="K94" i="3"/>
  <c r="K93" i="3"/>
  <c r="K92" i="3"/>
  <c r="K91" i="3"/>
  <c r="K90" i="3"/>
  <c r="K89" i="3"/>
  <c r="K88" i="3"/>
  <c r="K87" i="3"/>
  <c r="K85" i="3"/>
  <c r="K84" i="3"/>
  <c r="K83" i="3"/>
  <c r="K82" i="3"/>
  <c r="K81" i="3"/>
  <c r="K80" i="3"/>
  <c r="K79" i="3"/>
  <c r="K76" i="3"/>
  <c r="K75" i="3"/>
  <c r="K74" i="3"/>
  <c r="K73" i="3"/>
  <c r="K72" i="3"/>
  <c r="K69" i="3"/>
  <c r="K68" i="3"/>
  <c r="K67" i="3"/>
  <c r="K66" i="3"/>
  <c r="K65" i="3"/>
  <c r="K64" i="3"/>
  <c r="K44" i="3"/>
  <c r="K43" i="3"/>
  <c r="K42" i="3"/>
  <c r="K41" i="3"/>
  <c r="K33" i="3"/>
  <c r="K32" i="3"/>
  <c r="K31" i="3"/>
  <c r="K30" i="3"/>
  <c r="K28" i="3"/>
  <c r="K27" i="3"/>
  <c r="K26" i="3"/>
  <c r="K25" i="3"/>
  <c r="K24" i="3"/>
  <c r="K23" i="3"/>
  <c r="K22" i="3"/>
  <c r="K21" i="3"/>
  <c r="K20" i="3"/>
  <c r="K18" i="3"/>
  <c r="K17" i="3"/>
  <c r="K12" i="3"/>
  <c r="I170" i="7" l="1"/>
  <c r="I16" i="7"/>
  <c r="H15" i="7"/>
  <c r="I15" i="7" l="1"/>
  <c r="G25" i="8"/>
  <c r="H25" i="8"/>
  <c r="G6" i="8"/>
  <c r="H6" i="8"/>
  <c r="G10" i="8"/>
  <c r="H10" i="8"/>
  <c r="L10" i="3"/>
  <c r="I104" i="7"/>
  <c r="K10" i="3"/>
  <c r="L11" i="3"/>
  <c r="K11" i="3"/>
  <c r="L120" i="3"/>
  <c r="K120" i="3"/>
  <c r="L61" i="3"/>
  <c r="K61" i="3"/>
  <c r="I16" i="1"/>
  <c r="J13" i="1"/>
  <c r="J10" i="1"/>
  <c r="K10" i="1" l="1"/>
  <c r="L10" i="1"/>
  <c r="L13" i="1"/>
  <c r="K13" i="1"/>
  <c r="G21" i="8"/>
  <c r="H21" i="8"/>
  <c r="L53" i="3"/>
  <c r="K53" i="3"/>
  <c r="J16" i="1"/>
  <c r="L16" i="1" l="1"/>
  <c r="K16" i="1"/>
</calcChain>
</file>

<file path=xl/sharedStrings.xml><?xml version="1.0" encoding="utf-8"?>
<sst xmlns="http://schemas.openxmlformats.org/spreadsheetml/2006/main" count="451" uniqueCount="207">
  <si>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</si>
  <si>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</si>
  <si>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</si>
  <si>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</si>
  <si>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</si>
  <si>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</si>
  <si>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</si>
  <si>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</si>
  <si>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</si>
  <si>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</si>
  <si>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</si>
  <si>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</si>
  <si>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</si>
  <si>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</si>
  <si>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</si>
  <si>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</si>
  <si>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</si>
  <si>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>6=5/2*100</t>
  </si>
  <si>
    <t>UKUPNI PRIHODI</t>
  </si>
  <si>
    <t>Pomoći iz inozemstva i od subjekata unutar općeg proračuna</t>
  </si>
  <si>
    <t>Prihodi od prodaje proizvoda i robe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</si>
  <si>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</si>
  <si>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</si>
  <si>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</si>
  <si>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</si>
  <si>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</si>
  <si>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</si>
  <si>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</si>
  <si>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</si>
  <si>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</si>
  <si>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</si>
  <si>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</si>
  <si>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</si>
  <si>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</si>
  <si>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</si>
  <si>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</si>
  <si>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</si>
  <si>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</si>
  <si>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</si>
  <si>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</si>
  <si>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</si>
  <si>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</si>
  <si>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UKUPNO PRIMICI</t>
  </si>
  <si>
    <t xml:space="preserve">UKUPNO IZDACI 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</si>
  <si>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</si>
  <si>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</si>
  <si>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</si>
  <si>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</si>
  <si>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</si>
  <si>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</si>
  <si>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</si>
  <si>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</si>
  <si>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</si>
  <si>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</si>
  <si>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</si>
  <si>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</si>
  <si>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</si>
  <si>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</si>
  <si>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FINANCIRANJA</t>
  </si>
  <si>
    <t xml:space="preserve">OSTVARENJE/IZVRŠENJE 
2023. </t>
  </si>
  <si>
    <t>Pomoći od međunarodnih organizacija te institucija I tijela EU</t>
  </si>
  <si>
    <t>Tekuće pomoći od institucija i tijela EU</t>
  </si>
  <si>
    <t>Pomoći od izvanproračunskih korisnika</t>
  </si>
  <si>
    <t>Tekuće pomoći od izvanproračunskih korisnika</t>
  </si>
  <si>
    <t>Tekuće pomoći proračunskim korisnicima iz 
proračuna koji im nije nadležan</t>
  </si>
  <si>
    <t>Kapitalne pomoći proračunskim korisnicima iz 
proračuna koji im nije nadležan</t>
  </si>
  <si>
    <t>Pomoći proračunskim korisnicima iz 
proračuna koji im nije nadležan</t>
  </si>
  <si>
    <t>Prihodi od imovine</t>
  </si>
  <si>
    <t>Prihodi od financijske imovine</t>
  </si>
  <si>
    <t xml:space="preserve">Prihodi od prodaje proizvoda i robe te pruženih usluga
</t>
  </si>
  <si>
    <t>Prihodi od prodaje proizvoda i robe te pruženih usluga
 i prihodi od donacija</t>
  </si>
  <si>
    <t>Kamate na oročena sredstva i depozite po viđenju</t>
  </si>
  <si>
    <t>Prihodi od pruženih usluga</t>
  </si>
  <si>
    <t>Donacije od pravnih I fizičkih osoba izvan općeg
 proračuna</t>
  </si>
  <si>
    <t>Tekuće donacije</t>
  </si>
  <si>
    <t>Kapitalne donacije</t>
  </si>
  <si>
    <t>Prihodi iz nadležnog proračuna i od HZZO-a temeljem 
ugovornih obveza</t>
  </si>
  <si>
    <t>Prihodi iz nadležnog proračuna za financiranje redovne
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</si>
  <si>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</si>
  <si>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</si>
  <si>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nefinancijeske imovine</t>
  </si>
  <si>
    <t>Ostali prihodi</t>
  </si>
  <si>
    <t>Ostali rashodi za zaposlene</t>
  </si>
  <si>
    <t>Doprinosi na plaće</t>
  </si>
  <si>
    <t>Doprinosi za obvezno zdravstveno osiguranje</t>
  </si>
  <si>
    <t>Naknade za prijevoz,za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</si>
  <si>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</si>
  <si>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</si>
  <si>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</si>
  <si>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</si>
  <si>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</si>
  <si>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</si>
  <si>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</si>
  <si>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</si>
  <si>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</si>
  <si>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</si>
  <si>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</si>
  <si>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</si>
  <si>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</si>
  <si>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</si>
  <si>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</si>
  <si>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</si>
  <si>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</si>
  <si>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</si>
  <si>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</si>
  <si>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</si>
  <si>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</si>
  <si>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
povjerenstava i slično</t>
  </si>
  <si>
    <t>Premije osiguranja</t>
  </si>
  <si>
    <t>Reprezentacija</t>
  </si>
  <si>
    <t>Članarine i norme</t>
  </si>
  <si>
    <t xml:space="preserve">Pristojbe i naknade 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</si>
  <si>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</si>
  <si>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</si>
  <si>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</si>
  <si>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</si>
  <si>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</si>
  <si>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rashodi</t>
  </si>
  <si>
    <t>Kazne,penali i naknade štete</t>
  </si>
  <si>
    <t>Naknade šteta pravnim i fizičkim osobama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</si>
  <si>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</si>
  <si>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</si>
  <si>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</si>
  <si>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</si>
  <si>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</si>
  <si>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Instrumenti,uređaji i strojevi</t>
  </si>
  <si>
    <t>Uređaji,strojevi i oprema za ostale namjene</t>
  </si>
  <si>
    <t>Knjige,umjetnička djela i ostale izložbene vrijednosti</t>
  </si>
  <si>
    <t>Umjetnička djela(izložena u galerijama,muzejima i slično)</t>
  </si>
  <si>
    <t>Ostale nespomenute izložbene vrijednosti</t>
  </si>
  <si>
    <t>Rashodi za dodatna ulaganja na nefinancijskoj imovini</t>
  </si>
  <si>
    <t>Dodatna ulaganja u postrojenjima i opremi</t>
  </si>
  <si>
    <t xml:space="preserve">  11 Opći prihodi i primici</t>
  </si>
  <si>
    <t>2 Vlastiti prihodi</t>
  </si>
  <si>
    <t>5 Namjenski prihodi</t>
  </si>
  <si>
    <t>25 Vlastiti prihodi proračunskih korisnika</t>
  </si>
  <si>
    <t xml:space="preserve">  29 Višak / manjak prihoda proračunskih  korisnika
</t>
  </si>
  <si>
    <t>55 Donacije i ostali namjenski prihodi
proračunskih korisnika</t>
  </si>
  <si>
    <t>08 Rekreacija, kultura i religija</t>
  </si>
  <si>
    <t>086 Rashodi za rekreaciju, kulturu i religiju koji nisu drugdje svrstani</t>
  </si>
  <si>
    <t xml:space="preserve">IZVRŠENJE 
2023. </t>
  </si>
  <si>
    <t>Aktivnost 18119001</t>
  </si>
  <si>
    <t>ADMINISTRACIJA I UPRAVLJANJE</t>
  </si>
  <si>
    <t>Izvor financiranja 11</t>
  </si>
  <si>
    <t>Opći prihodi i primici</t>
  </si>
  <si>
    <t>Rashodi za nabavu neproizvedene dugotrajne imovine</t>
  </si>
  <si>
    <t>Izvor financiranja 25</t>
  </si>
  <si>
    <t>Vlastiti prihodi i primici</t>
  </si>
  <si>
    <t>Izvor financiranja 55</t>
  </si>
  <si>
    <t>Izvor financiranja 29</t>
  </si>
  <si>
    <t>Višak / manjak prihoda</t>
  </si>
  <si>
    <t>PROGRAMSKA DJELATNOST</t>
  </si>
  <si>
    <t>Aktivnost 18120001</t>
  </si>
  <si>
    <t>REDOVNI PROGRAMI</t>
  </si>
  <si>
    <t>Nematerijalna imovina</t>
  </si>
  <si>
    <t>Licence</t>
  </si>
  <si>
    <t>Službena,radna i zaštitna odjeća i obuća</t>
  </si>
  <si>
    <t>Aktivnost 18120015</t>
  </si>
  <si>
    <t>EU PROJEKT STEĆAKLAND</t>
  </si>
  <si>
    <t>7=5/3*100</t>
  </si>
  <si>
    <t>Rezultat poslovanja</t>
  </si>
  <si>
    <t>Višak/manjak prihoda</t>
  </si>
  <si>
    <t>Višak prihoda</t>
  </si>
  <si>
    <t>UKUPNO PRIHODI+VIŠAK KORIŠTEN ZA POKRIĆE RASHODA</t>
  </si>
  <si>
    <t>DUBROVAČKI MUZEJI</t>
  </si>
  <si>
    <t>REDOVNA DJELATNOST</t>
  </si>
  <si>
    <t>IZVORI FINANCIRANJA UKUPNO</t>
  </si>
  <si>
    <t>Opći prihodi i primitci</t>
  </si>
  <si>
    <t>Vlastiti prihodi</t>
  </si>
  <si>
    <t>Namjenski prihodi</t>
  </si>
  <si>
    <t>5=4/2*100</t>
  </si>
  <si>
    <t>PRENESENI VIŠAK</t>
  </si>
  <si>
    <t>VIŠKOVI/MANJKOVI</t>
  </si>
  <si>
    <t>UKUPNO PRENESENI VIŠAK/MANJAK IZ PRETHODNE GODINE</t>
  </si>
  <si>
    <t>VIŠAK KOJI SE RASPOREDIO ZA POKRIĆE RAZLIKE PRIHODA I RASHODA,PRIMITAKA I IZDATAKA</t>
  </si>
  <si>
    <t>MANJAK RAZLIKE PRIHODA I RASHODA, PRIMITAKA I IZDATAKA KOJI SE POKRIO</t>
  </si>
  <si>
    <t>UKUPNO KORIŠTENI REZULTAT</t>
  </si>
  <si>
    <t>VIŠEGODIŠNJI PLAN URAVNOTEŽENJA</t>
  </si>
  <si>
    <t>NEUTROŠENI REZULTAT (PRIJENOS U SLJEDEĆU GODINU)</t>
  </si>
  <si>
    <t>9 Rezultat</t>
  </si>
  <si>
    <t>VIŠAK PRIHODA KORIŠTEN ZA POKRIĆE RASHODA</t>
  </si>
  <si>
    <t>92- vlastiti prihodi</t>
  </si>
  <si>
    <t xml:space="preserve"> RAČUN PRIHODA I RASHODA DUBROVAČKIH MUZEJA </t>
  </si>
  <si>
    <t xml:space="preserve">OSTVARENJE/
IZVRŠENJE 2023. </t>
  </si>
  <si>
    <t>IZVORNI PLAN /REBALANS 2024.</t>
  </si>
  <si>
    <t>TEKUĆI PLAN 2024.</t>
  </si>
  <si>
    <t xml:space="preserve">OSTVARENJE IZVRŠENJE 2024. </t>
  </si>
  <si>
    <t>Muzejski izlošci i predmeti prirodnih vrijednosti</t>
  </si>
  <si>
    <t>POLUGODIŠNJI IZVJEŠTAJ O PRIHODIMA I RASHODIMA PREMA EKONOMSKOJ KLASIFIKACIJI ZA 2024.</t>
  </si>
  <si>
    <t>POLUGODIŠNJI IZVJEŠTAJ O PRIHODIMA I RASHODIMA PREMA IZVORIMA FINANCIRANJA DUBROVAČKIH MUZEJA ZA 2024.</t>
  </si>
  <si>
    <t>IZVORNI PLAN / REBALANS 2024.</t>
  </si>
  <si>
    <t>TEKUĆI PLAN 2024.*</t>
  </si>
  <si>
    <t xml:space="preserve">OSTVARENJE/IZVRŠENJE 2024. </t>
  </si>
  <si>
    <t>92-namjenski prihodi</t>
  </si>
  <si>
    <t>IZVORNI PLAN ILI REBALANS 2024.*</t>
  </si>
  <si>
    <t xml:space="preserve">IZVRŠENJE 
2024. </t>
  </si>
  <si>
    <t>POLUGODIŠNJI IZVJEŠTAJ O RASHODIMA PREMA FUNKCIJSKOJ KLASIFIKACIJI DUBROVAČKIH MUZEJA ZA 2024.</t>
  </si>
  <si>
    <t>Naknade šteta pravnim I fizičkim osobama</t>
  </si>
  <si>
    <t>Muzejski izlošci i predmeti prirodne rijetkosti</t>
  </si>
  <si>
    <t>Donacije i ostali namjenski prihodi</t>
  </si>
  <si>
    <t>POLUGODIŠNJI IZVJEŠTAJ PO PROGRAMSKOJ KLASIFIKACIJI 2024.</t>
  </si>
  <si>
    <t>IZVORNI PLAN ILI REBALANS 2024.</t>
  </si>
  <si>
    <t xml:space="preserve"> IZVRŠENJE 
2024. </t>
  </si>
  <si>
    <t xml:space="preserve">OSTVARENJE/IZVRŠENJE 
2024. </t>
  </si>
  <si>
    <t>POLUGODIŠNJI IZVJEŠTAJ O IZVRŠENJU FINANCIJSKOG PLANA DUBROVAČKIH MUZEJA ZA 2024. GODINU</t>
  </si>
  <si>
    <t xml:space="preserve">POLUGODIŠNJI IZVJEŠTAJ RAČUNA FINANCIRANJA PREMA IZVORIMA FINANCIRANJA ZA 2024. GODINU </t>
  </si>
  <si>
    <t>POLUGODIŠNJI IZVJEŠTAJ RAČUNA FINANCIRANJA PREMA EKONOMSKOJ KLASIFIKACIJI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</si>
</sst>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4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3" fillId="0" borderId="0"/>
  </cellStyleXfs>
  <cellXfs count="203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1" fontId="0" fillId="0" borderId="3" xfId="0" applyNumberFormat="1" applyBorder="1"/>
    <xf numFmtId="0" fontId="0" fillId="0" borderId="3" xfId="0" applyBorder="1" applyAlignment="1">
      <alignment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4" fontId="2" fillId="2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24" fillId="2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25" fillId="2" borderId="4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4" fillId="2" borderId="4" xfId="0" applyNumberFormat="1" applyFont="1" applyFill="1" applyBorder="1" applyAlignment="1">
      <alignment horizontal="right"/>
    </xf>
    <xf numFmtId="4" fontId="22" fillId="2" borderId="4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4" fontId="4" fillId="2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>
      <alignment horizontal="right"/>
    </xf>
    <xf numFmtId="1" fontId="1" fillId="0" borderId="3" xfId="0" applyNumberFormat="1" applyFont="1" applyBorder="1"/>
    <xf numFmtId="4" fontId="11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9" fontId="6" fillId="3" borderId="3" xfId="0" applyNumberFormat="1" applyFont="1" applyFill="1" applyBorder="1" applyAlignment="1" applyProtection="1">
      <alignment horizontal="center" vertical="center" wrapText="1"/>
    </xf>
    <xf numFmtId="4" fontId="4" fillId="2" borderId="4" xfId="1" applyNumberFormat="1" applyFont="1" applyFill="1" applyBorder="1" applyAlignment="1" applyProtection="1">
      <alignment horizontal="right" vertical="center" wrapText="1"/>
    </xf>
    <xf numFmtId="0" fontId="10" fillId="2" borderId="4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3" fontId="24" fillId="2" borderId="4" xfId="0" applyNumberFormat="1" applyFont="1" applyFill="1" applyBorder="1" applyAlignment="1">
      <alignment horizontal="right"/>
    </xf>
    <xf numFmtId="3" fontId="22" fillId="2" borderId="4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right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4" fontId="2" fillId="4" borderId="3" xfId="0" applyNumberFormat="1" applyFont="1" applyFill="1" applyBorder="1" applyAlignment="1">
      <alignment horizontal="right"/>
    </xf>
    <xf numFmtId="3" fontId="22" fillId="4" borderId="4" xfId="0" applyNumberFormat="1" applyFont="1" applyFill="1" applyBorder="1" applyAlignment="1">
      <alignment horizontal="right"/>
    </xf>
    <xf numFmtId="0" fontId="18" fillId="5" borderId="4" xfId="0" applyNumberFormat="1" applyFont="1" applyFill="1" applyBorder="1" applyAlignment="1" applyProtection="1">
      <alignment horizontal="left" vertical="center" wrapText="1"/>
    </xf>
    <xf numFmtId="4" fontId="2" fillId="5" borderId="3" xfId="0" applyNumberFormat="1" applyFont="1" applyFill="1" applyBorder="1" applyAlignment="1">
      <alignment horizontal="right"/>
    </xf>
    <xf numFmtId="4" fontId="22" fillId="4" borderId="3" xfId="0" applyNumberFormat="1" applyFont="1" applyFill="1" applyBorder="1" applyAlignment="1">
      <alignment horizontal="right"/>
    </xf>
    <xf numFmtId="3" fontId="24" fillId="4" borderId="4" xfId="0" applyNumberFormat="1" applyFont="1" applyFill="1" applyBorder="1" applyAlignment="1">
      <alignment horizontal="right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3" fontId="7" fillId="2" borderId="4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3" fontId="24" fillId="5" borderId="4" xfId="0" applyNumberFormat="1" applyFont="1" applyFill="1" applyBorder="1" applyAlignment="1">
      <alignment horizontal="right"/>
    </xf>
    <xf numFmtId="3" fontId="2" fillId="5" borderId="3" xfId="0" applyNumberFormat="1" applyFont="1" applyFill="1" applyBorder="1" applyAlignment="1">
      <alignment horizontal="right"/>
    </xf>
    <xf numFmtId="3" fontId="2" fillId="4" borderId="4" xfId="1" applyNumberFormat="1" applyFont="1" applyFill="1" applyBorder="1" applyAlignment="1" applyProtection="1">
      <alignment horizontal="right" wrapText="1"/>
    </xf>
    <xf numFmtId="3" fontId="2" fillId="2" borderId="4" xfId="1" applyNumberFormat="1" applyFont="1" applyFill="1" applyBorder="1" applyAlignment="1" applyProtection="1">
      <alignment horizontal="right" vertical="center" wrapText="1"/>
    </xf>
    <xf numFmtId="3" fontId="4" fillId="2" borderId="4" xfId="1" applyNumberFormat="1" applyFont="1" applyFill="1" applyBorder="1" applyAlignment="1" applyProtection="1">
      <alignment horizontal="right" vertical="center" wrapText="1"/>
    </xf>
    <xf numFmtId="3" fontId="4" fillId="2" borderId="4" xfId="1" applyNumberFormat="1" applyFont="1" applyFill="1" applyBorder="1" applyAlignment="1">
      <alignment horizontal="right"/>
    </xf>
    <xf numFmtId="3" fontId="22" fillId="2" borderId="4" xfId="1" applyNumberFormat="1" applyFont="1" applyFill="1" applyBorder="1" applyAlignment="1" applyProtection="1">
      <alignment horizontal="right" vertical="center" wrapText="1"/>
    </xf>
    <xf numFmtId="3" fontId="24" fillId="2" borderId="4" xfId="1" applyNumberFormat="1" applyFont="1" applyFill="1" applyBorder="1" applyAlignment="1" applyProtection="1">
      <alignment horizontal="right" vertical="center" wrapText="1"/>
    </xf>
    <xf numFmtId="3" fontId="22" fillId="2" borderId="4" xfId="1" applyNumberFormat="1" applyFont="1" applyFill="1" applyBorder="1" applyAlignment="1">
      <alignment horizontal="right"/>
    </xf>
    <xf numFmtId="3" fontId="24" fillId="2" borderId="4" xfId="1" applyNumberFormat="1" applyFont="1" applyFill="1" applyBorder="1" applyAlignment="1">
      <alignment horizontal="right"/>
    </xf>
    <xf numFmtId="3" fontId="27" fillId="2" borderId="4" xfId="1" applyNumberFormat="1" applyFont="1" applyFill="1" applyBorder="1" applyAlignment="1" applyProtection="1">
      <alignment horizontal="right" wrapText="1"/>
    </xf>
    <xf numFmtId="3" fontId="2" fillId="4" borderId="4" xfId="1" applyNumberFormat="1" applyFont="1" applyFill="1" applyBorder="1" applyAlignment="1" applyProtection="1">
      <alignment horizontal="right" vertical="center" wrapText="1"/>
    </xf>
    <xf numFmtId="3" fontId="26" fillId="2" borderId="4" xfId="1" applyNumberFormat="1" applyFont="1" applyFill="1" applyBorder="1" applyAlignment="1" applyProtection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/>
    </xf>
    <xf numFmtId="3" fontId="2" fillId="4" borderId="3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3" fillId="0" borderId="0" xfId="0" applyNumberFormat="1" applyFont="1" applyFill="1" applyBorder="1" applyAlignment="1" applyProtection="1">
      <alignment vertical="center" wrapText="1"/>
    </xf>
    <xf numFmtId="4" fontId="0" fillId="0" borderId="0" xfId="0" applyNumberFormat="1" applyAlignment="1">
      <alignment horizontal="left" vertical="center"/>
    </xf>
    <xf numFmtId="4" fontId="28" fillId="0" borderId="3" xfId="0" applyNumberFormat="1" applyFont="1" applyBorder="1"/>
    <xf numFmtId="0" fontId="7" fillId="0" borderId="0" xfId="0" quotePrefix="1" applyNumberFormat="1" applyFont="1" applyFill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2" fontId="28" fillId="0" borderId="3" xfId="0" applyNumberFormat="1" applyFont="1" applyBorder="1"/>
    <xf numFmtId="3" fontId="6" fillId="2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 applyProtection="1">
      <alignment horizontal="right" wrapText="1"/>
    </xf>
    <xf numFmtId="3" fontId="0" fillId="0" borderId="0" xfId="0" applyNumberFormat="1" applyAlignment="1">
      <alignment horizontal="left" vertical="center"/>
    </xf>
    <xf numFmtId="3" fontId="9" fillId="2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vertical="center" wrapText="1"/>
    </xf>
    <xf numFmtId="0" fontId="11" fillId="3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18" fillId="5" borderId="1" xfId="0" applyNumberFormat="1" applyFont="1" applyFill="1" applyBorder="1" applyAlignment="1" applyProtection="1">
      <alignment horizontal="left" vertical="center" wrapText="1"/>
    </xf>
    <xf numFmtId="0" fontId="18" fillId="5" borderId="2" xfId="0" applyNumberFormat="1" applyFont="1" applyFill="1" applyBorder="1" applyAlignment="1" applyProtection="1">
      <alignment horizontal="left" vertical="center" wrapText="1"/>
    </xf>
    <xf numFmtId="0" fontId="18" fillId="5" borderId="4" xfId="0" applyNumberFormat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 applyProtection="1">
      <alignment horizontal="left" vertical="center" wrapText="1"/>
    </xf>
    <xf numFmtId="0" fontId="21" fillId="4" borderId="2" xfId="0" applyNumberFormat="1" applyFont="1" applyFill="1" applyBorder="1" applyAlignment="1" applyProtection="1">
      <alignment horizontal="left" vertical="center" wrapText="1"/>
    </xf>
    <xf numFmtId="0" fontId="21" fillId="4" borderId="4" xfId="0" applyNumberFormat="1" applyFont="1" applyFill="1" applyBorder="1" applyAlignment="1" applyProtection="1">
      <alignment horizontal="left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8" fillId="4" borderId="1" xfId="0" applyNumberFormat="1" applyFont="1" applyFill="1" applyBorder="1" applyAlignment="1" applyProtection="1">
      <alignment horizontal="left" vertical="center" wrapText="1"/>
    </xf>
    <xf numFmtId="0" fontId="18" fillId="4" borderId="2" xfId="0" applyNumberFormat="1" applyFont="1" applyFill="1" applyBorder="1" applyAlignment="1" applyProtection="1">
      <alignment horizontal="left" vertical="center" wrapText="1"/>
    </xf>
    <xf numFmtId="0" fontId="18" fillId="4" borderId="4" xfId="0" applyNumberFormat="1" applyFont="1" applyFill="1" applyBorder="1" applyAlignment="1" applyProtection="1">
      <alignment horizontal="left" vertical="center" wrapText="1"/>
    </xf>
  </cellXfs>
  <cellStyles count="3">
    <cellStyle name="Comma" xfId="1" builtinId="3"/>
    <cellStyle name="Normal" xfId="0" builtinId="0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1"/>
  <sheetViews>
    <sheetView tabSelected="1" topLeftCell="A13" workbookViewId="0">
      <selection activeCell="N35" sqref="N35"/>
    </sheetView>
  </sheetViews>
  <sheetFormatPr defaultRowHeight="15" x14ac:dyDescent="0.25"/>
  <cols>
    <col min="6" max="10" width="25.28515625" customWidth="1"/>
    <col min="11" max="11" width="13.7109375" customWidth="1"/>
    <col min="12" max="12" width="13" customWidth="1"/>
    <col min="15" max="15" width="11.7109375" bestFit="1" customWidth="1"/>
  </cols>
  <sheetData>
    <row r="1" spans="2:12" ht="42" customHeight="1" x14ac:dyDescent="0.25">
      <c r="B1" s="142" t="s">
        <v>204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142" t="s">
        <v>11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2:12" ht="36" customHeight="1" x14ac:dyDescent="0.25">
      <c r="B4" s="159"/>
      <c r="C4" s="159"/>
      <c r="D4" s="159"/>
      <c r="E4" s="20"/>
      <c r="F4" s="20"/>
      <c r="G4" s="20"/>
      <c r="H4" s="20"/>
      <c r="I4" s="20"/>
      <c r="J4" s="3"/>
      <c r="K4" s="3"/>
    </row>
    <row r="5" spans="2:12" ht="18" customHeight="1" x14ac:dyDescent="0.25">
      <c r="B5" s="142" t="s">
        <v>52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2" ht="18" customHeight="1" x14ac:dyDescent="0.25">
      <c r="B6" s="44"/>
      <c r="C6" s="46"/>
      <c r="D6" s="46"/>
      <c r="E6" s="46"/>
      <c r="F6" s="46"/>
      <c r="G6" s="46"/>
      <c r="H6" s="46"/>
      <c r="I6" s="46"/>
      <c r="J6" s="46"/>
      <c r="K6" s="46"/>
    </row>
    <row r="7" spans="2:12" x14ac:dyDescent="0.25">
      <c r="B7" s="153" t="s">
        <v>53</v>
      </c>
      <c r="C7" s="153"/>
      <c r="D7" s="153"/>
      <c r="E7" s="153"/>
      <c r="F7" s="153"/>
      <c r="G7" s="4"/>
      <c r="H7" s="4"/>
      <c r="I7" s="4"/>
      <c r="J7" s="4"/>
      <c r="K7" s="26"/>
    </row>
    <row r="8" spans="2:12" ht="25.5" x14ac:dyDescent="0.25">
      <c r="B8" s="154" t="s">
        <v>6</v>
      </c>
      <c r="C8" s="155"/>
      <c r="D8" s="155"/>
      <c r="E8" s="155"/>
      <c r="F8" s="156"/>
      <c r="G8" s="31" t="s">
        <v>59</v>
      </c>
      <c r="H8" s="1" t="s">
        <v>201</v>
      </c>
      <c r="I8" s="1" t="s">
        <v>185</v>
      </c>
      <c r="J8" s="31" t="s">
        <v>203</v>
      </c>
      <c r="K8" s="1" t="s">
        <v>16</v>
      </c>
      <c r="L8" s="1" t="s">
        <v>44</v>
      </c>
    </row>
    <row r="9" spans="2:12" s="34" customFormat="1" ht="11.25" x14ac:dyDescent="0.2">
      <c r="B9" s="147">
        <v>1</v>
      </c>
      <c r="C9" s="147"/>
      <c r="D9" s="147"/>
      <c r="E9" s="147"/>
      <c r="F9" s="148"/>
      <c r="G9" s="33">
        <v>2</v>
      </c>
      <c r="H9" s="32">
        <v>3</v>
      </c>
      <c r="I9" s="32">
        <v>4</v>
      </c>
      <c r="J9" s="32">
        <v>5</v>
      </c>
      <c r="K9" s="32" t="s">
        <v>17</v>
      </c>
      <c r="L9" s="32" t="s">
        <v>159</v>
      </c>
    </row>
    <row r="10" spans="2:12" x14ac:dyDescent="0.25">
      <c r="B10" s="149" t="s">
        <v>0</v>
      </c>
      <c r="C10" s="150"/>
      <c r="D10" s="150"/>
      <c r="E10" s="150"/>
      <c r="F10" s="151"/>
      <c r="G10" s="91">
        <f>SUM(G11:G12)</f>
        <v>841382.09</v>
      </c>
      <c r="H10" s="23">
        <f>SUM(H11:H12)</f>
        <v>2796997</v>
      </c>
      <c r="I10" s="23">
        <v>0</v>
      </c>
      <c r="J10" s="91">
        <f>SUM(J11:J12)</f>
        <v>1316957.78</v>
      </c>
      <c r="K10" s="23">
        <f t="shared" ref="K10:K16" si="0">SUM(J10/G10*100)</f>
        <v>156.52315347002454</v>
      </c>
      <c r="L10" s="22">
        <f>SUM(J10/H10*100)</f>
        <v>47.084704774442024</v>
      </c>
    </row>
    <row r="11" spans="2:12" x14ac:dyDescent="0.25">
      <c r="B11" s="152" t="s">
        <v>45</v>
      </c>
      <c r="C11" s="144"/>
      <c r="D11" s="144"/>
      <c r="E11" s="144"/>
      <c r="F11" s="146"/>
      <c r="G11" s="89">
        <v>841362.83</v>
      </c>
      <c r="H11" s="24">
        <v>2796997</v>
      </c>
      <c r="I11" s="24">
        <v>0</v>
      </c>
      <c r="J11" s="89">
        <v>1316957.78</v>
      </c>
      <c r="K11" s="24">
        <f>SUM(J11/G11*100)</f>
        <v>156.52673650914673</v>
      </c>
      <c r="L11" s="25">
        <f t="shared" ref="L11:L16" si="1">SUM(J11/H11*100)</f>
        <v>47.084704774442024</v>
      </c>
    </row>
    <row r="12" spans="2:12" x14ac:dyDescent="0.25">
      <c r="B12" s="157" t="s">
        <v>50</v>
      </c>
      <c r="C12" s="146"/>
      <c r="D12" s="146"/>
      <c r="E12" s="146"/>
      <c r="F12" s="146"/>
      <c r="G12" s="89">
        <v>19.260000000000002</v>
      </c>
      <c r="H12" s="24">
        <v>0</v>
      </c>
      <c r="I12" s="24">
        <v>0</v>
      </c>
      <c r="J12" s="89">
        <v>0</v>
      </c>
      <c r="K12" s="24">
        <f t="shared" si="0"/>
        <v>0</v>
      </c>
      <c r="L12" s="25">
        <v>0</v>
      </c>
    </row>
    <row r="13" spans="2:12" x14ac:dyDescent="0.25">
      <c r="B13" s="27" t="s">
        <v>1</v>
      </c>
      <c r="C13" s="45"/>
      <c r="D13" s="45"/>
      <c r="E13" s="45"/>
      <c r="F13" s="45"/>
      <c r="G13" s="91">
        <f>SUM(G14:G15)</f>
        <v>818039.28</v>
      </c>
      <c r="H13" s="23">
        <f>SUM(H14:H15)</f>
        <v>2842873</v>
      </c>
      <c r="I13" s="23">
        <v>0</v>
      </c>
      <c r="J13" s="91">
        <f>SUM(J14:J15)</f>
        <v>1295970.3399999999</v>
      </c>
      <c r="K13" s="23">
        <f t="shared" si="0"/>
        <v>158.42397445755901</v>
      </c>
      <c r="L13" s="22">
        <f t="shared" si="1"/>
        <v>45.586642104659617</v>
      </c>
    </row>
    <row r="14" spans="2:12" x14ac:dyDescent="0.25">
      <c r="B14" s="143" t="s">
        <v>46</v>
      </c>
      <c r="C14" s="144"/>
      <c r="D14" s="144"/>
      <c r="E14" s="144"/>
      <c r="F14" s="144"/>
      <c r="G14" s="89">
        <v>803701.04</v>
      </c>
      <c r="H14" s="24">
        <v>2525623</v>
      </c>
      <c r="I14" s="24">
        <v>0</v>
      </c>
      <c r="J14" s="89">
        <v>1117036.6399999999</v>
      </c>
      <c r="K14" s="25">
        <f t="shared" si="0"/>
        <v>138.98658635554332</v>
      </c>
      <c r="L14" s="25">
        <f t="shared" si="1"/>
        <v>44.228162318762536</v>
      </c>
    </row>
    <row r="15" spans="2:12" x14ac:dyDescent="0.25">
      <c r="B15" s="145" t="s">
        <v>47</v>
      </c>
      <c r="C15" s="146"/>
      <c r="D15" s="146"/>
      <c r="E15" s="146"/>
      <c r="F15" s="146"/>
      <c r="G15" s="90">
        <v>14338.24</v>
      </c>
      <c r="H15" s="21">
        <v>317250</v>
      </c>
      <c r="I15" s="21">
        <v>0</v>
      </c>
      <c r="J15" s="90">
        <v>178933.7</v>
      </c>
      <c r="K15" s="25">
        <f t="shared" si="0"/>
        <v>1247.9474468275048</v>
      </c>
      <c r="L15" s="25">
        <f t="shared" si="1"/>
        <v>56.401481481481483</v>
      </c>
    </row>
    <row r="16" spans="2:12" x14ac:dyDescent="0.25">
      <c r="B16" s="158" t="s">
        <v>54</v>
      </c>
      <c r="C16" s="150"/>
      <c r="D16" s="150"/>
      <c r="E16" s="150"/>
      <c r="F16" s="150"/>
      <c r="G16" s="91">
        <f>SUM(G10-G13)</f>
        <v>23342.809999999939</v>
      </c>
      <c r="H16" s="23">
        <f>SUM(H10-H13)</f>
        <v>-45876</v>
      </c>
      <c r="I16" s="22">
        <f>SUM(I10-I13)</f>
        <v>0</v>
      </c>
      <c r="J16" s="93">
        <f>SUM(J10-J13)</f>
        <v>20987.440000000177</v>
      </c>
      <c r="K16" s="23">
        <f t="shared" si="0"/>
        <v>89.90965526429865</v>
      </c>
      <c r="L16" s="22">
        <f t="shared" si="1"/>
        <v>-45.748190775133352</v>
      </c>
    </row>
    <row r="17" spans="1:43" ht="18" x14ac:dyDescent="0.25">
      <c r="B17" s="20"/>
      <c r="C17" s="18"/>
      <c r="D17" s="18"/>
      <c r="E17" s="18"/>
      <c r="F17" s="18"/>
      <c r="G17" s="92"/>
      <c r="H17" s="92"/>
      <c r="I17" s="19"/>
      <c r="J17" s="19"/>
      <c r="K17" s="19"/>
      <c r="L17" s="19"/>
    </row>
    <row r="18" spans="1:43" ht="18" customHeight="1" x14ac:dyDescent="0.25">
      <c r="B18" s="153" t="s">
        <v>55</v>
      </c>
      <c r="C18" s="153"/>
      <c r="D18" s="153"/>
      <c r="E18" s="153"/>
      <c r="F18" s="153"/>
      <c r="G18" s="92"/>
      <c r="H18" s="92"/>
      <c r="I18" s="19"/>
      <c r="J18" s="19"/>
      <c r="K18" s="19"/>
      <c r="L18" s="19"/>
    </row>
    <row r="19" spans="1:43" ht="25.5" x14ac:dyDescent="0.25">
      <c r="B19" s="154" t="s">
        <v>6</v>
      </c>
      <c r="C19" s="155"/>
      <c r="D19" s="155"/>
      <c r="E19" s="155"/>
      <c r="F19" s="156"/>
      <c r="G19" s="31" t="s">
        <v>59</v>
      </c>
      <c r="H19" s="1" t="s">
        <v>201</v>
      </c>
      <c r="I19" s="1" t="s">
        <v>185</v>
      </c>
      <c r="J19" s="31" t="s">
        <v>203</v>
      </c>
      <c r="K19" s="1" t="s">
        <v>16</v>
      </c>
      <c r="L19" s="1" t="s">
        <v>44</v>
      </c>
    </row>
    <row r="20" spans="1:43" s="34" customFormat="1" x14ac:dyDescent="0.25">
      <c r="B20" s="147">
        <v>1</v>
      </c>
      <c r="C20" s="147"/>
      <c r="D20" s="147"/>
      <c r="E20" s="147"/>
      <c r="F20" s="148"/>
      <c r="G20" s="33">
        <v>2</v>
      </c>
      <c r="H20" s="32">
        <v>3</v>
      </c>
      <c r="I20" s="32">
        <v>4</v>
      </c>
      <c r="J20" s="32">
        <v>5</v>
      </c>
      <c r="K20" s="32" t="s">
        <v>17</v>
      </c>
      <c r="L20" s="32" t="s">
        <v>159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34"/>
      <c r="B21" s="152" t="s">
        <v>48</v>
      </c>
      <c r="C21" s="163"/>
      <c r="D21" s="163"/>
      <c r="E21" s="163"/>
      <c r="F21" s="164"/>
      <c r="G21" s="90">
        <v>0</v>
      </c>
      <c r="H21" s="21">
        <v>0</v>
      </c>
      <c r="I21" s="21">
        <v>0</v>
      </c>
      <c r="J21" s="90">
        <v>0</v>
      </c>
      <c r="K21" s="21"/>
      <c r="L21" s="21"/>
    </row>
    <row r="22" spans="1:43" x14ac:dyDescent="0.25">
      <c r="A22" s="34"/>
      <c r="B22" s="152" t="s">
        <v>49</v>
      </c>
      <c r="C22" s="144"/>
      <c r="D22" s="144"/>
      <c r="E22" s="144"/>
      <c r="F22" s="144"/>
      <c r="G22" s="90">
        <v>0</v>
      </c>
      <c r="H22" s="21">
        <v>0</v>
      </c>
      <c r="I22" s="21">
        <v>0</v>
      </c>
      <c r="J22" s="90">
        <v>0</v>
      </c>
      <c r="K22" s="21"/>
      <c r="L22" s="21"/>
    </row>
    <row r="23" spans="1:43" s="47" customFormat="1" ht="15" customHeight="1" x14ac:dyDescent="0.25">
      <c r="A23" s="34"/>
      <c r="B23" s="160" t="s">
        <v>51</v>
      </c>
      <c r="C23" s="161"/>
      <c r="D23" s="161"/>
      <c r="E23" s="161"/>
      <c r="F23" s="162"/>
      <c r="G23" s="91">
        <v>0</v>
      </c>
      <c r="H23" s="23">
        <v>0</v>
      </c>
      <c r="I23" s="23">
        <v>0</v>
      </c>
      <c r="J23" s="91">
        <v>0</v>
      </c>
      <c r="K23" s="23"/>
      <c r="L23" s="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7" customFormat="1" ht="15" customHeight="1" x14ac:dyDescent="0.25">
      <c r="A24" s="34"/>
      <c r="B24" s="160" t="s">
        <v>56</v>
      </c>
      <c r="C24" s="161"/>
      <c r="D24" s="161"/>
      <c r="E24" s="161"/>
      <c r="F24" s="162"/>
      <c r="G24" s="91">
        <v>0</v>
      </c>
      <c r="H24" s="23">
        <v>0</v>
      </c>
      <c r="I24" s="23">
        <v>0</v>
      </c>
      <c r="J24" s="91">
        <v>0</v>
      </c>
      <c r="K24" s="23"/>
      <c r="L24" s="2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34"/>
      <c r="B25" s="158" t="s">
        <v>57</v>
      </c>
      <c r="C25" s="150"/>
      <c r="D25" s="150"/>
      <c r="E25" s="150"/>
      <c r="F25" s="150"/>
      <c r="G25" s="91">
        <v>0</v>
      </c>
      <c r="H25" s="23">
        <v>0</v>
      </c>
      <c r="I25" s="23">
        <v>0</v>
      </c>
      <c r="J25" s="91">
        <v>0</v>
      </c>
      <c r="K25" s="23"/>
      <c r="L25" s="23"/>
    </row>
    <row r="26" spans="1:43" ht="15.75" x14ac:dyDescent="0.25">
      <c r="B26" s="15"/>
      <c r="C26" s="16"/>
      <c r="D26" s="16"/>
      <c r="E26" s="16"/>
      <c r="F26" s="16"/>
      <c r="G26" s="17"/>
      <c r="H26" s="17"/>
      <c r="I26" s="17"/>
      <c r="J26" s="17"/>
      <c r="K26" s="17"/>
    </row>
    <row r="27" spans="1:43" ht="15.75" x14ac:dyDescent="0.25">
      <c r="B27" s="94"/>
      <c r="C27" s="16"/>
      <c r="D27" s="16"/>
      <c r="E27" s="16"/>
      <c r="F27" s="16"/>
      <c r="G27" s="17"/>
      <c r="H27" s="17"/>
      <c r="I27" s="17"/>
      <c r="J27" s="17"/>
      <c r="K27" s="17"/>
    </row>
    <row r="28" spans="1:43" ht="20.25" customHeight="1" x14ac:dyDescent="0.25">
      <c r="B28" s="165" t="s">
        <v>171</v>
      </c>
      <c r="C28" s="165"/>
      <c r="D28" s="165"/>
      <c r="E28" s="165"/>
      <c r="F28" s="16"/>
      <c r="G28" s="17"/>
      <c r="H28" s="17"/>
      <c r="I28" s="17"/>
      <c r="J28" s="17"/>
      <c r="K28" s="17"/>
    </row>
    <row r="29" spans="1:43" ht="25.5" x14ac:dyDescent="0.25">
      <c r="B29" s="154" t="s">
        <v>172</v>
      </c>
      <c r="C29" s="155"/>
      <c r="D29" s="155"/>
      <c r="E29" s="155"/>
      <c r="F29" s="156"/>
      <c r="G29" s="31" t="s">
        <v>59</v>
      </c>
      <c r="H29" s="1" t="s">
        <v>201</v>
      </c>
      <c r="I29" s="1" t="s">
        <v>185</v>
      </c>
      <c r="J29" s="31" t="s">
        <v>203</v>
      </c>
      <c r="K29" s="1" t="s">
        <v>16</v>
      </c>
      <c r="L29" s="1" t="s">
        <v>44</v>
      </c>
      <c r="O29" s="77"/>
    </row>
    <row r="30" spans="1:43" x14ac:dyDescent="0.25">
      <c r="B30" s="147">
        <v>1</v>
      </c>
      <c r="C30" s="147"/>
      <c r="D30" s="147"/>
      <c r="E30" s="147"/>
      <c r="F30" s="148"/>
      <c r="G30" s="33">
        <v>2</v>
      </c>
      <c r="H30" s="32">
        <v>3</v>
      </c>
      <c r="I30" s="32">
        <v>4</v>
      </c>
      <c r="J30" s="32">
        <v>5</v>
      </c>
      <c r="K30" s="32" t="s">
        <v>17</v>
      </c>
      <c r="L30" s="32" t="s">
        <v>159</v>
      </c>
    </row>
    <row r="31" spans="1:43" x14ac:dyDescent="0.25">
      <c r="B31" s="152" t="s">
        <v>173</v>
      </c>
      <c r="C31" s="163"/>
      <c r="D31" s="163"/>
      <c r="E31" s="163"/>
      <c r="F31" s="164"/>
      <c r="G31" s="90">
        <v>70530</v>
      </c>
      <c r="H31" s="126">
        <v>52221.87</v>
      </c>
      <c r="I31" s="21">
        <v>0</v>
      </c>
      <c r="J31" s="90">
        <v>52221.87</v>
      </c>
      <c r="K31" s="21">
        <f>SUM(J31/G31*100)</f>
        <v>74.042067205444496</v>
      </c>
      <c r="L31" s="21">
        <f>SUM(J31/H31*100)</f>
        <v>100</v>
      </c>
    </row>
    <row r="32" spans="1:43" ht="36" customHeight="1" x14ac:dyDescent="0.25">
      <c r="B32" s="152" t="s">
        <v>174</v>
      </c>
      <c r="C32" s="144"/>
      <c r="D32" s="144"/>
      <c r="E32" s="144"/>
      <c r="F32" s="144"/>
      <c r="G32" s="90">
        <v>13004.38</v>
      </c>
      <c r="H32" s="21">
        <v>45876</v>
      </c>
      <c r="I32" s="21">
        <v>0</v>
      </c>
      <c r="J32" s="90">
        <v>45876.97</v>
      </c>
      <c r="K32" s="21">
        <f>SUM(J32/G32*100)</f>
        <v>352.7809092013614</v>
      </c>
      <c r="L32" s="21">
        <f t="shared" ref="L32:L34" si="2">SUM(J32/H32*100)</f>
        <v>100.00211439532653</v>
      </c>
      <c r="N32" s="77"/>
      <c r="O32" s="77"/>
    </row>
    <row r="33" spans="2:12" ht="24.75" customHeight="1" x14ac:dyDescent="0.25">
      <c r="B33" s="160" t="s">
        <v>175</v>
      </c>
      <c r="C33" s="161"/>
      <c r="D33" s="161"/>
      <c r="E33" s="161"/>
      <c r="F33" s="162"/>
      <c r="G33" s="91">
        <v>0</v>
      </c>
      <c r="H33" s="23">
        <v>0</v>
      </c>
      <c r="I33" s="23">
        <v>0</v>
      </c>
      <c r="J33" s="91">
        <v>0</v>
      </c>
      <c r="K33" s="23"/>
      <c r="L33" s="23"/>
    </row>
    <row r="34" spans="2:12" x14ac:dyDescent="0.25">
      <c r="B34" s="158" t="s">
        <v>176</v>
      </c>
      <c r="C34" s="150"/>
      <c r="D34" s="150"/>
      <c r="E34" s="150"/>
      <c r="F34" s="150"/>
      <c r="G34" s="91">
        <v>13004.38</v>
      </c>
      <c r="H34" s="23">
        <v>45876</v>
      </c>
      <c r="I34" s="23">
        <v>0</v>
      </c>
      <c r="J34" s="91">
        <v>10472.719999999999</v>
      </c>
      <c r="K34" s="23">
        <f>SUM(J34/G34*100)</f>
        <v>80.532251441437424</v>
      </c>
      <c r="L34" s="23">
        <f t="shared" si="2"/>
        <v>22.828319818641553</v>
      </c>
    </row>
    <row r="35" spans="2:12" ht="15.75" x14ac:dyDescent="0.25">
      <c r="B35" s="94"/>
      <c r="C35" s="16"/>
      <c r="D35" s="16"/>
      <c r="E35" s="16"/>
      <c r="F35" s="16"/>
      <c r="G35" s="17"/>
      <c r="H35" s="17"/>
      <c r="I35" s="17"/>
      <c r="J35" s="17"/>
      <c r="K35" s="17"/>
    </row>
    <row r="36" spans="2:12" ht="15.75" x14ac:dyDescent="0.25">
      <c r="B36" s="94"/>
      <c r="C36" s="16"/>
      <c r="D36" s="16"/>
      <c r="E36" s="16"/>
      <c r="F36" s="16"/>
      <c r="G36" s="17"/>
      <c r="H36" s="17"/>
      <c r="I36" s="17"/>
      <c r="J36" s="17"/>
      <c r="K36" s="17"/>
    </row>
    <row r="37" spans="2:12" ht="25.5" x14ac:dyDescent="0.25">
      <c r="B37" s="154" t="s">
        <v>177</v>
      </c>
      <c r="C37" s="155"/>
      <c r="D37" s="155"/>
      <c r="E37" s="155"/>
      <c r="F37" s="156"/>
      <c r="G37" s="31" t="s">
        <v>59</v>
      </c>
      <c r="H37" s="1" t="s">
        <v>201</v>
      </c>
      <c r="I37" s="1" t="s">
        <v>185</v>
      </c>
      <c r="J37" s="31" t="s">
        <v>203</v>
      </c>
      <c r="K37" s="1" t="s">
        <v>16</v>
      </c>
      <c r="L37" s="1" t="s">
        <v>44</v>
      </c>
    </row>
    <row r="38" spans="2:12" x14ac:dyDescent="0.25">
      <c r="B38" s="147">
        <v>1</v>
      </c>
      <c r="C38" s="147"/>
      <c r="D38" s="147"/>
      <c r="E38" s="147"/>
      <c r="F38" s="148"/>
      <c r="G38" s="33">
        <v>2</v>
      </c>
      <c r="H38" s="32">
        <v>3</v>
      </c>
      <c r="I38" s="32">
        <v>4</v>
      </c>
      <c r="J38" s="32">
        <v>5</v>
      </c>
      <c r="K38" s="32" t="s">
        <v>17</v>
      </c>
      <c r="L38" s="32" t="s">
        <v>159</v>
      </c>
    </row>
    <row r="39" spans="2:12" x14ac:dyDescent="0.25">
      <c r="B39" s="149" t="s">
        <v>178</v>
      </c>
      <c r="C39" s="166"/>
      <c r="D39" s="166"/>
      <c r="E39" s="166"/>
      <c r="F39" s="167"/>
      <c r="G39" s="91">
        <v>0</v>
      </c>
      <c r="H39" s="23">
        <v>0</v>
      </c>
      <c r="I39" s="23">
        <v>0</v>
      </c>
      <c r="J39" s="91">
        <v>0</v>
      </c>
      <c r="K39" s="23"/>
      <c r="L39" s="23"/>
    </row>
    <row r="40" spans="2:12" ht="15.75" x14ac:dyDescent="0.25">
      <c r="B40" s="94"/>
      <c r="C40" s="16"/>
      <c r="D40" s="16"/>
      <c r="E40" s="16"/>
      <c r="F40" s="16"/>
      <c r="G40" s="17"/>
      <c r="H40" s="17"/>
      <c r="I40" s="17"/>
      <c r="J40" s="127"/>
      <c r="K40" s="17"/>
    </row>
    <row r="41" spans="2:12" ht="15.75" x14ac:dyDescent="0.25">
      <c r="B41" s="94"/>
      <c r="C41" s="16"/>
      <c r="D41" s="16"/>
      <c r="E41" s="16"/>
      <c r="F41" s="16"/>
      <c r="G41" s="17"/>
      <c r="H41" s="17"/>
      <c r="I41" s="17"/>
      <c r="J41" s="17"/>
      <c r="K41" s="17"/>
    </row>
    <row r="42" spans="2:12" ht="15.75" x14ac:dyDescent="0.25">
      <c r="B42" s="94"/>
      <c r="C42" s="16"/>
      <c r="D42" s="16"/>
      <c r="E42" s="16"/>
      <c r="F42" s="16"/>
      <c r="G42" s="17"/>
      <c r="H42" s="17"/>
      <c r="I42" s="17"/>
      <c r="J42" s="17"/>
      <c r="K42" s="17"/>
    </row>
    <row r="43" spans="2:12" ht="15.75" x14ac:dyDescent="0.25">
      <c r="B43" s="94"/>
      <c r="C43" s="16"/>
      <c r="D43" s="16"/>
      <c r="E43" s="16"/>
      <c r="F43" s="16"/>
      <c r="G43" s="17"/>
      <c r="H43" s="17"/>
      <c r="I43" s="17"/>
      <c r="J43" s="127"/>
      <c r="K43" s="17"/>
    </row>
    <row r="44" spans="2:12" ht="15.75" x14ac:dyDescent="0.25">
      <c r="B44" s="94"/>
      <c r="C44" s="16"/>
      <c r="D44" s="16"/>
      <c r="E44" s="16"/>
      <c r="F44" s="16"/>
      <c r="G44" s="17"/>
      <c r="H44" s="17"/>
      <c r="I44" s="17"/>
      <c r="J44" s="17"/>
      <c r="K44" s="17"/>
    </row>
    <row r="45" spans="2:12" ht="15.75" x14ac:dyDescent="0.25">
      <c r="B45" s="94"/>
      <c r="C45" s="16"/>
      <c r="D45" s="16"/>
      <c r="E45" s="16"/>
      <c r="F45" s="16"/>
      <c r="G45" s="17"/>
      <c r="H45" s="17"/>
      <c r="I45" s="17"/>
      <c r="J45" s="17"/>
      <c r="K45" s="17"/>
    </row>
    <row r="46" spans="2:12" ht="15.75" x14ac:dyDescent="0.25">
      <c r="B46" s="94"/>
      <c r="C46" s="16"/>
      <c r="D46" s="16"/>
      <c r="E46" s="16"/>
      <c r="F46" s="16"/>
      <c r="G46" s="17"/>
      <c r="H46" s="17"/>
      <c r="I46" s="17"/>
      <c r="J46" s="17"/>
      <c r="K46" s="17"/>
    </row>
    <row r="47" spans="2:12" ht="15.75" x14ac:dyDescent="0.25">
      <c r="B47" s="131"/>
      <c r="C47" s="16"/>
      <c r="D47" s="16"/>
      <c r="E47" s="16"/>
      <c r="F47" s="16"/>
      <c r="G47" s="17"/>
      <c r="H47" s="17"/>
      <c r="I47" s="17"/>
      <c r="J47" s="17"/>
      <c r="K47" s="17"/>
    </row>
    <row r="48" spans="2:12" ht="15.75" x14ac:dyDescent="0.25">
      <c r="B48" s="131"/>
      <c r="C48" s="16"/>
      <c r="D48" s="16"/>
      <c r="E48" s="16"/>
      <c r="F48" s="16"/>
      <c r="G48" s="17"/>
      <c r="H48" s="17"/>
      <c r="I48" s="17"/>
      <c r="J48" s="17"/>
      <c r="K48" s="17"/>
    </row>
    <row r="49" spans="2:11" ht="15.75" x14ac:dyDescent="0.25">
      <c r="B49" s="131"/>
      <c r="C49" s="16"/>
      <c r="D49" s="16"/>
      <c r="E49" s="16"/>
      <c r="F49" s="16"/>
      <c r="G49" s="17"/>
      <c r="H49" s="17"/>
      <c r="I49" s="17"/>
      <c r="J49" s="17"/>
      <c r="K49" s="17"/>
    </row>
    <row r="50" spans="2:11" ht="15.75" x14ac:dyDescent="0.25">
      <c r="B50" s="131"/>
      <c r="C50" s="16"/>
      <c r="D50" s="16"/>
      <c r="E50" s="16"/>
      <c r="F50" s="16"/>
      <c r="G50" s="17"/>
      <c r="H50" s="17"/>
      <c r="I50" s="17"/>
      <c r="J50" s="17"/>
      <c r="K50" s="17"/>
    </row>
    <row r="51" spans="2:11" ht="15.75" x14ac:dyDescent="0.25">
      <c r="B51" s="131"/>
      <c r="C51" s="16"/>
      <c r="D51" s="16"/>
      <c r="E51" s="16"/>
      <c r="F51" s="16"/>
      <c r="G51" s="17"/>
      <c r="H51" s="17"/>
      <c r="I51" s="17"/>
      <c r="J51" s="17"/>
      <c r="K51" s="17"/>
    </row>
    <row r="52" spans="2:11" ht="15.75" x14ac:dyDescent="0.25">
      <c r="B52" s="131"/>
      <c r="C52" s="16"/>
      <c r="D52" s="16"/>
      <c r="E52" s="16"/>
      <c r="F52" s="16"/>
      <c r="G52" s="17"/>
      <c r="H52" s="17"/>
      <c r="I52" s="17"/>
      <c r="J52" s="17"/>
      <c r="K52" s="17"/>
    </row>
    <row r="53" spans="2:11" ht="15.75" x14ac:dyDescent="0.25">
      <c r="B53" s="131"/>
      <c r="C53" s="16"/>
      <c r="D53" s="16"/>
      <c r="E53" s="16"/>
      <c r="F53" s="16"/>
      <c r="G53" s="17"/>
      <c r="H53" s="17"/>
      <c r="I53" s="17"/>
      <c r="J53" s="17"/>
      <c r="K53" s="17"/>
    </row>
    <row r="54" spans="2:11" ht="15.75" x14ac:dyDescent="0.25">
      <c r="B54" s="131"/>
      <c r="C54" s="16"/>
      <c r="D54" s="16"/>
      <c r="E54" s="16"/>
      <c r="F54" s="16"/>
      <c r="G54" s="17"/>
      <c r="H54" s="17"/>
      <c r="I54" s="17"/>
      <c r="J54" s="17"/>
      <c r="K54" s="17"/>
    </row>
    <row r="55" spans="2:11" ht="15.75" x14ac:dyDescent="0.25">
      <c r="B55" s="131"/>
      <c r="C55" s="16"/>
      <c r="D55" s="16"/>
      <c r="E55" s="16"/>
      <c r="F55" s="16"/>
      <c r="G55" s="17"/>
      <c r="H55" s="17"/>
      <c r="I55" s="17"/>
      <c r="J55" s="17"/>
      <c r="K55" s="17"/>
    </row>
    <row r="56" spans="2:11" ht="15.75" x14ac:dyDescent="0.25">
      <c r="B56" s="131"/>
      <c r="C56" s="16"/>
      <c r="D56" s="16"/>
      <c r="E56" s="16"/>
      <c r="F56" s="16"/>
      <c r="G56" s="17"/>
      <c r="H56" s="17"/>
      <c r="I56" s="17"/>
      <c r="J56" s="17"/>
      <c r="K56" s="17"/>
    </row>
    <row r="57" spans="2:11" ht="15.75" x14ac:dyDescent="0.25">
      <c r="B57" s="131"/>
      <c r="C57" s="16"/>
      <c r="D57" s="16"/>
      <c r="E57" s="16"/>
      <c r="F57" s="16"/>
      <c r="G57" s="17"/>
      <c r="H57" s="17"/>
      <c r="I57" s="17"/>
      <c r="J57" s="17"/>
      <c r="K57" s="17"/>
    </row>
    <row r="58" spans="2:11" ht="15.75" x14ac:dyDescent="0.25">
      <c r="B58" s="131"/>
      <c r="C58" s="16"/>
      <c r="D58" s="16"/>
      <c r="E58" s="16"/>
      <c r="F58" s="16"/>
      <c r="G58" s="17"/>
      <c r="H58" s="17"/>
      <c r="I58" s="17"/>
      <c r="J58" s="17"/>
      <c r="K58" s="17"/>
    </row>
    <row r="59" spans="2:11" ht="15.75" x14ac:dyDescent="0.25">
      <c r="B59" s="131"/>
      <c r="C59" s="16"/>
      <c r="D59" s="16"/>
      <c r="E59" s="16"/>
      <c r="F59" s="16"/>
      <c r="G59" s="17"/>
      <c r="H59" s="17"/>
      <c r="I59" s="17"/>
      <c r="J59" s="17"/>
      <c r="K59" s="17"/>
    </row>
    <row r="60" spans="2:11" ht="15.75" x14ac:dyDescent="0.25">
      <c r="B60" s="131"/>
      <c r="C60" s="16"/>
      <c r="D60" s="16"/>
      <c r="E60" s="16"/>
      <c r="F60" s="16"/>
      <c r="G60" s="17"/>
      <c r="H60" s="17"/>
      <c r="I60" s="17"/>
      <c r="J60" s="17"/>
      <c r="K60" s="17"/>
    </row>
    <row r="61" spans="2:11" ht="15.75" x14ac:dyDescent="0.25">
      <c r="B61" s="131"/>
      <c r="C61" s="16"/>
      <c r="D61" s="16"/>
      <c r="E61" s="16"/>
      <c r="F61" s="16"/>
      <c r="G61" s="17"/>
      <c r="H61" s="17"/>
      <c r="I61" s="17"/>
      <c r="J61" s="17"/>
      <c r="K61" s="17"/>
    </row>
    <row r="62" spans="2:11" ht="15.75" x14ac:dyDescent="0.25">
      <c r="B62" s="131"/>
      <c r="C62" s="16"/>
      <c r="D62" s="16"/>
      <c r="E62" s="16"/>
      <c r="F62" s="16"/>
      <c r="G62" s="17"/>
      <c r="H62" s="17"/>
      <c r="I62" s="17"/>
      <c r="J62" s="17"/>
      <c r="K62" s="17"/>
    </row>
    <row r="63" spans="2:11" ht="15.75" x14ac:dyDescent="0.25">
      <c r="B63" s="131"/>
      <c r="C63" s="16"/>
      <c r="D63" s="16"/>
      <c r="E63" s="16"/>
      <c r="F63" s="16"/>
      <c r="G63" s="17"/>
      <c r="H63" s="17"/>
      <c r="I63" s="17"/>
      <c r="J63" s="17"/>
      <c r="K63" s="17"/>
    </row>
    <row r="64" spans="2:11" ht="15.75" x14ac:dyDescent="0.25">
      <c r="B64" s="131"/>
      <c r="C64" s="16"/>
      <c r="D64" s="16"/>
      <c r="E64" s="16"/>
      <c r="F64" s="16"/>
      <c r="G64" s="17"/>
      <c r="H64" s="17"/>
      <c r="I64" s="17"/>
      <c r="J64" s="17"/>
      <c r="K64" s="17"/>
    </row>
    <row r="65" spans="2:11" ht="15.75" x14ac:dyDescent="0.25">
      <c r="B65" s="131"/>
      <c r="C65" s="16"/>
      <c r="D65" s="16"/>
      <c r="E65" s="16"/>
      <c r="F65" s="16"/>
      <c r="G65" s="17"/>
      <c r="H65" s="17"/>
      <c r="I65" s="17"/>
      <c r="J65" s="17"/>
      <c r="K65" s="17"/>
    </row>
    <row r="66" spans="2:11" ht="15.75" x14ac:dyDescent="0.25">
      <c r="B66" s="131"/>
      <c r="C66" s="16"/>
      <c r="D66" s="16"/>
      <c r="E66" s="16"/>
      <c r="F66" s="16"/>
      <c r="G66" s="17"/>
      <c r="H66" s="17"/>
      <c r="I66" s="17"/>
      <c r="J66" s="17"/>
      <c r="K66" s="17"/>
    </row>
    <row r="67" spans="2:11" ht="15.75" x14ac:dyDescent="0.25">
      <c r="B67" s="131"/>
      <c r="C67" s="16"/>
      <c r="D67" s="16"/>
      <c r="E67" s="16"/>
      <c r="F67" s="16"/>
      <c r="G67" s="17"/>
      <c r="H67" s="17"/>
      <c r="I67" s="17"/>
      <c r="J67" s="17"/>
      <c r="K67" s="17"/>
    </row>
    <row r="68" spans="2:11" ht="15.75" x14ac:dyDescent="0.25">
      <c r="B68" s="131"/>
      <c r="C68" s="16"/>
      <c r="D68" s="16"/>
      <c r="E68" s="16"/>
      <c r="F68" s="16"/>
      <c r="G68" s="17"/>
      <c r="H68" s="17"/>
      <c r="I68" s="17"/>
      <c r="J68" s="17"/>
      <c r="K68" s="17"/>
    </row>
    <row r="69" spans="2:11" ht="15.75" x14ac:dyDescent="0.25">
      <c r="B69" s="131"/>
      <c r="C69" s="16"/>
      <c r="D69" s="16"/>
      <c r="E69" s="16"/>
      <c r="F69" s="16"/>
      <c r="G69" s="17"/>
      <c r="H69" s="17"/>
      <c r="I69" s="17"/>
      <c r="J69" s="17"/>
      <c r="K69" s="17"/>
    </row>
    <row r="70" spans="2:11" ht="15.75" x14ac:dyDescent="0.25">
      <c r="B70" s="131"/>
      <c r="C70" s="16"/>
      <c r="D70" s="16"/>
      <c r="E70" s="16"/>
      <c r="F70" s="16"/>
      <c r="G70" s="17"/>
      <c r="H70" s="17"/>
      <c r="I70" s="17"/>
      <c r="J70" s="17"/>
      <c r="K70" s="17"/>
    </row>
    <row r="71" spans="2:11" ht="15.75" x14ac:dyDescent="0.25">
      <c r="B71" s="131"/>
      <c r="C71" s="16"/>
      <c r="D71" s="16"/>
      <c r="E71" s="16"/>
      <c r="F71" s="16"/>
      <c r="G71" s="17"/>
      <c r="H71" s="17"/>
      <c r="I71" s="17"/>
      <c r="J71" s="17"/>
      <c r="K71" s="17"/>
    </row>
    <row r="72" spans="2:11" ht="15.75" x14ac:dyDescent="0.25">
      <c r="B72" s="131"/>
      <c r="C72" s="16"/>
      <c r="D72" s="16"/>
      <c r="E72" s="16"/>
      <c r="F72" s="16"/>
      <c r="G72" s="17"/>
      <c r="H72" s="17"/>
      <c r="I72" s="17"/>
      <c r="J72" s="17"/>
      <c r="K72" s="17"/>
    </row>
    <row r="73" spans="2:11" ht="15.75" x14ac:dyDescent="0.25">
      <c r="B73" s="131"/>
      <c r="C73" s="16"/>
      <c r="D73" s="16"/>
      <c r="E73" s="16"/>
      <c r="F73" s="16"/>
      <c r="G73" s="17"/>
      <c r="H73" s="17"/>
      <c r="I73" s="17"/>
      <c r="J73" s="17"/>
      <c r="K73" s="17"/>
    </row>
    <row r="74" spans="2:11" ht="15.75" x14ac:dyDescent="0.25">
      <c r="B74" s="131"/>
      <c r="C74" s="16"/>
      <c r="D74" s="16"/>
      <c r="E74" s="16"/>
      <c r="F74" s="16"/>
      <c r="G74" s="17"/>
      <c r="H74" s="17"/>
      <c r="I74" s="17"/>
      <c r="J74" s="17"/>
      <c r="K74" s="17"/>
    </row>
    <row r="75" spans="2:11" ht="15.75" x14ac:dyDescent="0.25">
      <c r="B75" s="131"/>
      <c r="C75" s="16"/>
      <c r="D75" s="16"/>
      <c r="E75" s="16"/>
      <c r="F75" s="16"/>
      <c r="G75" s="17"/>
      <c r="H75" s="17"/>
      <c r="I75" s="17"/>
      <c r="J75" s="17"/>
      <c r="K75" s="17"/>
    </row>
    <row r="76" spans="2:11" ht="15.75" x14ac:dyDescent="0.25">
      <c r="B76" s="131"/>
      <c r="C76" s="16"/>
      <c r="D76" s="16"/>
      <c r="E76" s="16"/>
      <c r="F76" s="16"/>
      <c r="G76" s="17"/>
      <c r="H76" s="17"/>
      <c r="I76" s="17"/>
      <c r="J76" s="17"/>
      <c r="K76" s="17"/>
    </row>
    <row r="77" spans="2:11" ht="15.75" x14ac:dyDescent="0.25">
      <c r="B77" s="131"/>
      <c r="C77" s="16"/>
      <c r="D77" s="16"/>
      <c r="E77" s="16"/>
      <c r="F77" s="16"/>
      <c r="G77" s="17"/>
      <c r="H77" s="17"/>
      <c r="I77" s="17"/>
      <c r="J77" s="17"/>
      <c r="K77" s="17"/>
    </row>
    <row r="78" spans="2:11" ht="15.75" x14ac:dyDescent="0.25">
      <c r="B78" s="131"/>
      <c r="C78" s="16"/>
      <c r="D78" s="16"/>
      <c r="E78" s="16"/>
      <c r="F78" s="16"/>
      <c r="G78" s="17"/>
      <c r="H78" s="17"/>
      <c r="I78" s="17"/>
      <c r="J78" s="17"/>
      <c r="K78" s="17"/>
    </row>
    <row r="79" spans="2:11" ht="15.75" x14ac:dyDescent="0.25">
      <c r="B79" s="131"/>
      <c r="C79" s="16"/>
      <c r="D79" s="16"/>
      <c r="E79" s="16"/>
      <c r="F79" s="16"/>
      <c r="G79" s="17"/>
      <c r="H79" s="17"/>
      <c r="I79" s="17"/>
      <c r="J79" s="17"/>
      <c r="K79" s="17"/>
    </row>
    <row r="80" spans="2:11" ht="15.75" x14ac:dyDescent="0.25">
      <c r="B80" s="131"/>
      <c r="C80" s="16"/>
      <c r="D80" s="16"/>
      <c r="E80" s="16"/>
      <c r="F80" s="16"/>
      <c r="G80" s="17"/>
      <c r="H80" s="17"/>
      <c r="I80" s="17"/>
      <c r="J80" s="17"/>
      <c r="K80" s="17"/>
    </row>
    <row r="81" spans="2:11" ht="15.75" x14ac:dyDescent="0.25">
      <c r="B81" s="131"/>
      <c r="C81" s="16"/>
      <c r="D81" s="16"/>
      <c r="E81" s="16"/>
      <c r="F81" s="16"/>
      <c r="G81" s="17"/>
      <c r="H81" s="17"/>
      <c r="I81" s="17"/>
      <c r="J81" s="17"/>
      <c r="K81" s="17"/>
    </row>
  </sheetData>
  <mergeCells count="31">
    <mergeCell ref="B39:F39"/>
    <mergeCell ref="B33:F33"/>
    <mergeCell ref="B34:F34"/>
    <mergeCell ref="B37:F37"/>
    <mergeCell ref="B38:F38"/>
    <mergeCell ref="B28:E28"/>
    <mergeCell ref="B29:F29"/>
    <mergeCell ref="B30:F30"/>
    <mergeCell ref="B31:F31"/>
    <mergeCell ref="B32:F32"/>
    <mergeCell ref="B18:F18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1:L1"/>
    <mergeCell ref="B3:L3"/>
    <mergeCell ref="B5:L5"/>
    <mergeCell ref="B14:F14"/>
    <mergeCell ref="B15:F15"/>
    <mergeCell ref="B9:F9"/>
    <mergeCell ref="B10:F10"/>
    <mergeCell ref="B11:F11"/>
    <mergeCell ref="B7:F7"/>
    <mergeCell ref="B8:F8"/>
    <mergeCell ref="B12:F1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topLeftCell="A124" workbookViewId="0">
      <selection activeCell="G50" sqref="G5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8.42578125" customWidth="1"/>
    <col min="7" max="7" width="20.42578125" customWidth="1"/>
    <col min="8" max="8" width="20.28515625" customWidth="1"/>
    <col min="9" max="9" width="18.42578125" customWidth="1"/>
    <col min="10" max="10" width="19.7109375" customWidth="1"/>
    <col min="11" max="11" width="12.28515625" customWidth="1"/>
    <col min="12" max="12" width="11.28515625" customWidth="1"/>
    <col min="15" max="15" width="11.7109375" bestFit="1" customWidth="1"/>
  </cols>
  <sheetData>
    <row r="1" spans="1:15" ht="18" customHeight="1" x14ac:dyDescent="0.25">
      <c r="B1" s="2"/>
      <c r="C1" s="2"/>
      <c r="D1" s="2"/>
      <c r="E1" s="20"/>
      <c r="F1" s="2"/>
      <c r="G1" s="2"/>
      <c r="H1" s="2"/>
      <c r="I1" s="2"/>
      <c r="J1" s="2"/>
      <c r="K1" s="2"/>
    </row>
    <row r="2" spans="1:15" ht="15.75" customHeight="1" x14ac:dyDescent="0.25">
      <c r="B2" s="142" t="s">
        <v>11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5" ht="18" x14ac:dyDescent="0.25">
      <c r="B3" s="2"/>
      <c r="C3" s="2"/>
      <c r="D3" s="2"/>
      <c r="E3" s="20"/>
      <c r="F3" s="2"/>
      <c r="G3" s="2"/>
      <c r="H3" s="2"/>
      <c r="I3" s="2"/>
      <c r="J3" s="3"/>
      <c r="K3" s="3"/>
    </row>
    <row r="4" spans="1:15" ht="18" customHeight="1" x14ac:dyDescent="0.25">
      <c r="B4" s="142" t="s">
        <v>182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5" ht="18" x14ac:dyDescent="0.25">
      <c r="B5" s="2"/>
      <c r="C5" s="2"/>
      <c r="D5" s="2"/>
      <c r="E5" s="20"/>
      <c r="F5" s="2"/>
      <c r="G5" s="2"/>
      <c r="H5" s="2"/>
      <c r="I5" s="2"/>
      <c r="J5" s="3"/>
      <c r="K5" s="3"/>
    </row>
    <row r="6" spans="1:15" ht="15.75" customHeight="1" x14ac:dyDescent="0.25">
      <c r="B6" s="142" t="s">
        <v>188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1:15" ht="18" x14ac:dyDescent="0.25">
      <c r="B7" s="2"/>
      <c r="C7" s="2"/>
      <c r="D7" s="2"/>
      <c r="E7" s="20"/>
      <c r="F7" s="2"/>
      <c r="G7" s="2"/>
      <c r="H7" s="2"/>
      <c r="I7" s="2"/>
      <c r="J7" s="3"/>
      <c r="K7" s="3"/>
    </row>
    <row r="8" spans="1:15" ht="25.5" x14ac:dyDescent="0.25">
      <c r="B8" s="168" t="s">
        <v>6</v>
      </c>
      <c r="C8" s="169"/>
      <c r="D8" s="169"/>
      <c r="E8" s="169"/>
      <c r="F8" s="170"/>
      <c r="G8" s="53" t="s">
        <v>183</v>
      </c>
      <c r="H8" s="48" t="s">
        <v>184</v>
      </c>
      <c r="I8" s="48" t="s">
        <v>185</v>
      </c>
      <c r="J8" s="53" t="s">
        <v>186</v>
      </c>
      <c r="K8" s="48" t="s">
        <v>16</v>
      </c>
      <c r="L8" s="48" t="s">
        <v>44</v>
      </c>
    </row>
    <row r="9" spans="1:15" ht="16.5" customHeight="1" x14ac:dyDescent="0.25">
      <c r="B9" s="168">
        <v>1</v>
      </c>
      <c r="C9" s="169"/>
      <c r="D9" s="169"/>
      <c r="E9" s="169"/>
      <c r="F9" s="170"/>
      <c r="G9" s="48">
        <v>2</v>
      </c>
      <c r="H9" s="48">
        <v>3</v>
      </c>
      <c r="I9" s="48">
        <v>4</v>
      </c>
      <c r="J9" s="48">
        <v>5</v>
      </c>
      <c r="K9" s="48" t="s">
        <v>17</v>
      </c>
      <c r="L9" s="48" t="s">
        <v>159</v>
      </c>
    </row>
    <row r="10" spans="1:15" x14ac:dyDescent="0.25">
      <c r="B10" s="7"/>
      <c r="C10" s="7"/>
      <c r="D10" s="7"/>
      <c r="E10" s="7"/>
      <c r="F10" s="7" t="s">
        <v>18</v>
      </c>
      <c r="G10" s="81">
        <f>SUM(G11+G41)</f>
        <v>841382.09000000008</v>
      </c>
      <c r="H10" s="42">
        <f>SUM(H11+H41)</f>
        <v>2796997</v>
      </c>
      <c r="I10" s="42">
        <v>0</v>
      </c>
      <c r="J10" s="81">
        <f>SUM(J11+J41)</f>
        <v>1316957.7799999998</v>
      </c>
      <c r="K10" s="80">
        <f>SUM(J10/G10*100)</f>
        <v>156.52315347002451</v>
      </c>
      <c r="L10" s="54">
        <f>SUM(J10/H10*100)</f>
        <v>47.08470477444201</v>
      </c>
    </row>
    <row r="11" spans="1:15" ht="15.75" customHeight="1" x14ac:dyDescent="0.25">
      <c r="A11" s="43"/>
      <c r="B11" s="7">
        <v>6</v>
      </c>
      <c r="C11" s="7"/>
      <c r="D11" s="7"/>
      <c r="E11" s="7"/>
      <c r="F11" s="7" t="s">
        <v>2</v>
      </c>
      <c r="G11" s="75">
        <f>SUM(G12+G20+G23+G30+G34)</f>
        <v>841362.83000000007</v>
      </c>
      <c r="H11" s="42">
        <f>SUM(H12+H20+H23+H30+H34)</f>
        <v>2796997</v>
      </c>
      <c r="I11" s="42">
        <v>0</v>
      </c>
      <c r="J11" s="75">
        <f>SUM(J12+J20+J23+J30)</f>
        <v>1316957.7799999998</v>
      </c>
      <c r="K11" s="80">
        <f>SUM(J11/G11*100)</f>
        <v>156.52673650914667</v>
      </c>
      <c r="L11" s="54">
        <f>SUM(J11/H11*100)</f>
        <v>47.08470477444201</v>
      </c>
    </row>
    <row r="12" spans="1:15" ht="25.5" x14ac:dyDescent="0.25">
      <c r="B12" s="7"/>
      <c r="C12" s="12">
        <v>63</v>
      </c>
      <c r="D12" s="12"/>
      <c r="E12" s="12"/>
      <c r="F12" s="12" t="s">
        <v>19</v>
      </c>
      <c r="G12" s="76">
        <f>SUM(G13+G15+G17)</f>
        <v>9556.0400000000009</v>
      </c>
      <c r="H12" s="5">
        <v>21003</v>
      </c>
      <c r="I12" s="5">
        <v>0</v>
      </c>
      <c r="J12" s="76">
        <f>SUM(J13+J15+J17)</f>
        <v>13600</v>
      </c>
      <c r="K12" s="80">
        <f t="shared" ref="K12:K44" si="0">SUM(J12/G12*100)</f>
        <v>142.31836618515618</v>
      </c>
      <c r="L12" s="54">
        <f>SUM(J12/H12*100)</f>
        <v>64.752654382707235</v>
      </c>
    </row>
    <row r="13" spans="1:15" ht="25.5" x14ac:dyDescent="0.25">
      <c r="B13" s="7"/>
      <c r="C13" s="12"/>
      <c r="D13" s="12">
        <v>632</v>
      </c>
      <c r="E13" s="12"/>
      <c r="F13" s="12" t="s">
        <v>60</v>
      </c>
      <c r="G13" s="76">
        <v>0</v>
      </c>
      <c r="H13" s="5"/>
      <c r="I13" s="5"/>
      <c r="J13" s="76">
        <v>0</v>
      </c>
      <c r="K13" s="80"/>
      <c r="L13" s="54"/>
    </row>
    <row r="14" spans="1:15" x14ac:dyDescent="0.25">
      <c r="B14" s="8"/>
      <c r="C14" s="8"/>
      <c r="D14" s="8"/>
      <c r="E14" s="8">
        <v>6323</v>
      </c>
      <c r="F14" s="8" t="s">
        <v>61</v>
      </c>
      <c r="G14" s="76">
        <v>0</v>
      </c>
      <c r="H14" s="5"/>
      <c r="I14" s="5"/>
      <c r="J14" s="76">
        <v>0</v>
      </c>
      <c r="K14" s="80"/>
      <c r="L14" s="54"/>
    </row>
    <row r="15" spans="1:15" x14ac:dyDescent="0.25">
      <c r="B15" s="8"/>
      <c r="C15" s="8"/>
      <c r="D15" s="9">
        <v>634</v>
      </c>
      <c r="E15" s="9"/>
      <c r="F15" s="9" t="s">
        <v>62</v>
      </c>
      <c r="G15" s="79">
        <v>0</v>
      </c>
      <c r="H15" s="5"/>
      <c r="I15" s="5"/>
      <c r="J15" s="79">
        <v>0</v>
      </c>
      <c r="K15" s="80"/>
      <c r="L15" s="54"/>
      <c r="O15" s="77"/>
    </row>
    <row r="16" spans="1:15" x14ac:dyDescent="0.25">
      <c r="B16" s="8"/>
      <c r="C16" s="8"/>
      <c r="D16" s="9"/>
      <c r="E16" s="9">
        <v>6341</v>
      </c>
      <c r="F16" s="9" t="s">
        <v>63</v>
      </c>
      <c r="G16" s="79">
        <v>0</v>
      </c>
      <c r="H16" s="5"/>
      <c r="I16" s="5"/>
      <c r="J16" s="79">
        <v>0</v>
      </c>
      <c r="K16" s="80"/>
      <c r="L16" s="54"/>
    </row>
    <row r="17" spans="2:12" ht="25.5" x14ac:dyDescent="0.25">
      <c r="B17" s="8"/>
      <c r="C17" s="8"/>
      <c r="D17" s="9">
        <v>636</v>
      </c>
      <c r="E17" s="9"/>
      <c r="F17" s="14" t="s">
        <v>66</v>
      </c>
      <c r="G17" s="76">
        <f>SUM(G18+G19)</f>
        <v>9556.0400000000009</v>
      </c>
      <c r="H17" s="5"/>
      <c r="I17" s="5"/>
      <c r="J17" s="76">
        <f>SUM(J18+J19)</f>
        <v>13600</v>
      </c>
      <c r="K17" s="80">
        <f t="shared" si="0"/>
        <v>142.31836618515618</v>
      </c>
      <c r="L17" s="54"/>
    </row>
    <row r="18" spans="2:12" ht="25.5" x14ac:dyDescent="0.25">
      <c r="B18" s="8"/>
      <c r="C18" s="8"/>
      <c r="D18" s="9"/>
      <c r="E18" s="9">
        <v>6361</v>
      </c>
      <c r="F18" s="14" t="s">
        <v>64</v>
      </c>
      <c r="G18" s="76">
        <v>9556.0400000000009</v>
      </c>
      <c r="H18" s="5"/>
      <c r="I18" s="5"/>
      <c r="J18" s="76">
        <v>13600</v>
      </c>
      <c r="K18" s="80">
        <f t="shared" si="0"/>
        <v>142.31836618515618</v>
      </c>
      <c r="L18" s="54"/>
    </row>
    <row r="19" spans="2:12" ht="25.5" x14ac:dyDescent="0.25">
      <c r="B19" s="8"/>
      <c r="C19" s="8"/>
      <c r="D19" s="9"/>
      <c r="E19" s="9">
        <v>6362</v>
      </c>
      <c r="F19" s="14" t="s">
        <v>65</v>
      </c>
      <c r="G19" s="76">
        <v>0</v>
      </c>
      <c r="H19" s="5"/>
      <c r="I19" s="5"/>
      <c r="J19" s="76">
        <v>0</v>
      </c>
      <c r="K19" s="80"/>
      <c r="L19" s="54"/>
    </row>
    <row r="20" spans="2:12" x14ac:dyDescent="0.25">
      <c r="B20" s="8"/>
      <c r="C20" s="8">
        <v>64</v>
      </c>
      <c r="D20" s="9"/>
      <c r="E20" s="9"/>
      <c r="F20" s="9" t="s">
        <v>67</v>
      </c>
      <c r="G20" s="76">
        <f>SUM(G21)</f>
        <v>0.09</v>
      </c>
      <c r="H20" s="5">
        <v>10</v>
      </c>
      <c r="I20" s="5">
        <v>0</v>
      </c>
      <c r="J20" s="76">
        <f>SUM(J21)</f>
        <v>0.5</v>
      </c>
      <c r="K20" s="80">
        <f t="shared" si="0"/>
        <v>555.55555555555554</v>
      </c>
      <c r="L20" s="54">
        <f>SUM(J20/H20*100)</f>
        <v>5</v>
      </c>
    </row>
    <row r="21" spans="2:12" x14ac:dyDescent="0.25">
      <c r="B21" s="8"/>
      <c r="C21" s="8"/>
      <c r="D21" s="9">
        <v>641</v>
      </c>
      <c r="E21" s="9"/>
      <c r="F21" s="9" t="s">
        <v>68</v>
      </c>
      <c r="G21" s="76">
        <f>SUM(G22)</f>
        <v>0.09</v>
      </c>
      <c r="H21" s="5"/>
      <c r="I21" s="5"/>
      <c r="J21" s="76">
        <f>SUM(J22)</f>
        <v>0.5</v>
      </c>
      <c r="K21" s="80">
        <f t="shared" si="0"/>
        <v>555.55555555555554</v>
      </c>
      <c r="L21" s="54"/>
    </row>
    <row r="22" spans="2:12" x14ac:dyDescent="0.25">
      <c r="B22" s="8"/>
      <c r="C22" s="8"/>
      <c r="D22" s="9"/>
      <c r="E22" s="9">
        <v>6413</v>
      </c>
      <c r="F22" s="9" t="s">
        <v>71</v>
      </c>
      <c r="G22" s="76">
        <v>0.09</v>
      </c>
      <c r="H22" s="5"/>
      <c r="I22" s="5"/>
      <c r="J22" s="76">
        <v>0.5</v>
      </c>
      <c r="K22" s="80">
        <f t="shared" si="0"/>
        <v>555.55555555555554</v>
      </c>
      <c r="L22" s="54"/>
    </row>
    <row r="23" spans="2:12" ht="30" customHeight="1" x14ac:dyDescent="0.25">
      <c r="B23" s="8"/>
      <c r="C23" s="8">
        <v>66</v>
      </c>
      <c r="D23" s="9"/>
      <c r="E23" s="9"/>
      <c r="F23" s="14" t="s">
        <v>70</v>
      </c>
      <c r="G23" s="76">
        <f>SUM(G24+G27)</f>
        <v>35294.69</v>
      </c>
      <c r="H23" s="5">
        <v>185116</v>
      </c>
      <c r="I23" s="5">
        <v>0</v>
      </c>
      <c r="J23" s="76">
        <f>SUM(J24+J27)</f>
        <v>114187.87</v>
      </c>
      <c r="K23" s="80">
        <f t="shared" si="0"/>
        <v>323.52705180297659</v>
      </c>
      <c r="L23" s="54">
        <f>SUM(J23/H23*100)</f>
        <v>61.684495127379591</v>
      </c>
    </row>
    <row r="24" spans="2:12" ht="26.25" customHeight="1" x14ac:dyDescent="0.25">
      <c r="B24" s="8"/>
      <c r="C24" s="8"/>
      <c r="D24" s="9">
        <v>661</v>
      </c>
      <c r="E24" s="9"/>
      <c r="F24" s="14" t="s">
        <v>69</v>
      </c>
      <c r="G24" s="76">
        <f>SUM(G25+G26)</f>
        <v>32640.23</v>
      </c>
      <c r="H24" s="5"/>
      <c r="I24" s="5"/>
      <c r="J24" s="76">
        <f>SUM(J25+J26)</f>
        <v>38837.870000000003</v>
      </c>
      <c r="K24" s="80">
        <f t="shared" si="0"/>
        <v>118.98773384868919</v>
      </c>
      <c r="L24" s="54"/>
    </row>
    <row r="25" spans="2:12" x14ac:dyDescent="0.25">
      <c r="B25" s="8"/>
      <c r="C25" s="8"/>
      <c r="D25" s="9"/>
      <c r="E25" s="9">
        <v>6614</v>
      </c>
      <c r="F25" s="9" t="s">
        <v>20</v>
      </c>
      <c r="G25" s="76">
        <v>27981.599999999999</v>
      </c>
      <c r="H25" s="5"/>
      <c r="I25" s="5"/>
      <c r="J25" s="76">
        <v>36505.68</v>
      </c>
      <c r="K25" s="80">
        <f t="shared" si="0"/>
        <v>130.46316150613262</v>
      </c>
      <c r="L25" s="54"/>
    </row>
    <row r="26" spans="2:12" x14ac:dyDescent="0.25">
      <c r="B26" s="8"/>
      <c r="C26" s="8"/>
      <c r="D26" s="9"/>
      <c r="E26" s="9">
        <v>6615</v>
      </c>
      <c r="F26" s="9" t="s">
        <v>72</v>
      </c>
      <c r="G26" s="76">
        <v>4658.63</v>
      </c>
      <c r="H26" s="5"/>
      <c r="I26" s="5"/>
      <c r="J26" s="76">
        <v>2332.19</v>
      </c>
      <c r="K26" s="80">
        <f t="shared" si="0"/>
        <v>50.061713422186351</v>
      </c>
      <c r="L26" s="54"/>
    </row>
    <row r="27" spans="2:12" ht="25.5" x14ac:dyDescent="0.25">
      <c r="B27" s="8"/>
      <c r="C27" s="8"/>
      <c r="D27" s="9">
        <v>663</v>
      </c>
      <c r="E27" s="9"/>
      <c r="F27" s="14" t="s">
        <v>73</v>
      </c>
      <c r="G27" s="76">
        <f>SUM(G28+G29)</f>
        <v>2654.46</v>
      </c>
      <c r="H27" s="5"/>
      <c r="I27" s="5"/>
      <c r="J27" s="76">
        <f>SUM(J28+J29)</f>
        <v>75350</v>
      </c>
      <c r="K27" s="80">
        <f t="shared" si="0"/>
        <v>2838.6187774537948</v>
      </c>
      <c r="L27" s="54"/>
    </row>
    <row r="28" spans="2:12" x14ac:dyDescent="0.25">
      <c r="B28" s="8"/>
      <c r="C28" s="8"/>
      <c r="D28" s="9"/>
      <c r="E28" s="9">
        <v>6631</v>
      </c>
      <c r="F28" s="9" t="s">
        <v>74</v>
      </c>
      <c r="G28" s="76">
        <v>2654.46</v>
      </c>
      <c r="H28" s="5"/>
      <c r="I28" s="5"/>
      <c r="J28" s="76">
        <v>0</v>
      </c>
      <c r="K28" s="80">
        <f t="shared" si="0"/>
        <v>0</v>
      </c>
      <c r="L28" s="54"/>
    </row>
    <row r="29" spans="2:12" x14ac:dyDescent="0.25">
      <c r="B29" s="8"/>
      <c r="C29" s="8"/>
      <c r="D29" s="9"/>
      <c r="E29" s="9">
        <v>6632</v>
      </c>
      <c r="F29" s="9" t="s">
        <v>75</v>
      </c>
      <c r="G29" s="76">
        <v>0</v>
      </c>
      <c r="H29" s="5"/>
      <c r="I29" s="5"/>
      <c r="J29" s="76">
        <v>75350</v>
      </c>
      <c r="K29" s="80">
        <v>0</v>
      </c>
      <c r="L29" s="54"/>
    </row>
    <row r="30" spans="2:12" ht="25.5" x14ac:dyDescent="0.25">
      <c r="B30" s="8"/>
      <c r="C30" s="8">
        <v>67</v>
      </c>
      <c r="D30" s="9"/>
      <c r="E30" s="9"/>
      <c r="F30" s="14" t="s">
        <v>76</v>
      </c>
      <c r="G30" s="76">
        <f>SUM(G31)</f>
        <v>796512.01</v>
      </c>
      <c r="H30" s="5">
        <v>2590128</v>
      </c>
      <c r="I30" s="5">
        <v>0</v>
      </c>
      <c r="J30" s="76">
        <f>SUM(J31)</f>
        <v>1189169.4099999999</v>
      </c>
      <c r="K30" s="80">
        <f t="shared" si="0"/>
        <v>149.29710978243756</v>
      </c>
      <c r="L30" s="54">
        <f>SUM(J30/H30*100)</f>
        <v>45.911607843318933</v>
      </c>
    </row>
    <row r="31" spans="2:12" ht="25.5" x14ac:dyDescent="0.25">
      <c r="B31" s="8"/>
      <c r="C31" s="8"/>
      <c r="D31" s="9">
        <v>671</v>
      </c>
      <c r="E31" s="9"/>
      <c r="F31" s="14" t="s">
        <v>77</v>
      </c>
      <c r="G31" s="76">
        <f>SUM(G32+G33)</f>
        <v>796512.01</v>
      </c>
      <c r="H31" s="5"/>
      <c r="I31" s="5"/>
      <c r="J31" s="76">
        <f>SUM(J32+J33)</f>
        <v>1189169.4099999999</v>
      </c>
      <c r="K31" s="80">
        <f t="shared" si="0"/>
        <v>149.29710978243756</v>
      </c>
      <c r="L31" s="54"/>
    </row>
    <row r="32" spans="2:12" ht="25.5" x14ac:dyDescent="0.25">
      <c r="B32" s="8"/>
      <c r="C32" s="8"/>
      <c r="D32" s="9"/>
      <c r="E32" s="9">
        <v>6711</v>
      </c>
      <c r="F32" s="14" t="s">
        <v>78</v>
      </c>
      <c r="G32" s="76">
        <v>793727.52</v>
      </c>
      <c r="H32" s="5"/>
      <c r="I32" s="5"/>
      <c r="J32" s="76">
        <v>1085585.71</v>
      </c>
      <c r="K32" s="80">
        <f t="shared" si="0"/>
        <v>136.77057713710116</v>
      </c>
      <c r="L32" s="54"/>
    </row>
    <row r="33" spans="2:12" ht="25.5" x14ac:dyDescent="0.25">
      <c r="B33" s="8"/>
      <c r="C33" s="8"/>
      <c r="D33" s="9"/>
      <c r="E33" s="9">
        <v>6712</v>
      </c>
      <c r="F33" s="14" t="s">
        <v>79</v>
      </c>
      <c r="G33" s="76">
        <v>2784.49</v>
      </c>
      <c r="H33" s="5"/>
      <c r="I33" s="5"/>
      <c r="J33" s="76">
        <v>103583.7</v>
      </c>
      <c r="K33" s="80">
        <f t="shared" si="0"/>
        <v>3720.0241336833678</v>
      </c>
      <c r="L33" s="54"/>
    </row>
    <row r="34" spans="2:12" x14ac:dyDescent="0.25">
      <c r="B34" s="8"/>
      <c r="C34" s="8">
        <v>68</v>
      </c>
      <c r="D34" s="9"/>
      <c r="E34" s="9"/>
      <c r="F34" s="14" t="s">
        <v>81</v>
      </c>
      <c r="G34" s="76">
        <f>SUM(G35)</f>
        <v>0</v>
      </c>
      <c r="H34" s="5">
        <v>740</v>
      </c>
      <c r="I34" s="5">
        <v>0</v>
      </c>
      <c r="J34" s="76">
        <f>SUM(J35)</f>
        <v>0</v>
      </c>
      <c r="K34" s="80">
        <v>0</v>
      </c>
      <c r="L34" s="54"/>
    </row>
    <row r="35" spans="2:12" x14ac:dyDescent="0.25">
      <c r="B35" s="8"/>
      <c r="C35" s="8"/>
      <c r="D35" s="9">
        <v>683</v>
      </c>
      <c r="E35" s="9"/>
      <c r="F35" s="14" t="s">
        <v>81</v>
      </c>
      <c r="G35" s="76">
        <f>SUM(G36)</f>
        <v>0</v>
      </c>
      <c r="H35" s="5"/>
      <c r="I35" s="5"/>
      <c r="J35" s="76">
        <f>SUM(J36)</f>
        <v>0</v>
      </c>
      <c r="K35" s="80">
        <v>0</v>
      </c>
      <c r="L35" s="54"/>
    </row>
    <row r="36" spans="2:12" x14ac:dyDescent="0.25">
      <c r="B36" s="8"/>
      <c r="C36" s="8"/>
      <c r="D36" s="9"/>
      <c r="E36" s="9">
        <v>6831</v>
      </c>
      <c r="F36" s="14" t="s">
        <v>81</v>
      </c>
      <c r="G36" s="76">
        <v>0</v>
      </c>
      <c r="H36" s="5"/>
      <c r="I36" s="5"/>
      <c r="J36" s="76">
        <v>0</v>
      </c>
      <c r="K36" s="80">
        <v>0</v>
      </c>
      <c r="L36" s="54"/>
    </row>
    <row r="37" spans="2:12" x14ac:dyDescent="0.25">
      <c r="B37" s="8"/>
      <c r="C37" s="8"/>
      <c r="D37" s="9"/>
      <c r="E37" s="9"/>
      <c r="F37" s="14"/>
      <c r="G37" s="76"/>
      <c r="H37" s="5"/>
      <c r="I37" s="5"/>
      <c r="J37" s="76"/>
      <c r="K37" s="80"/>
      <c r="L37" s="54"/>
    </row>
    <row r="38" spans="2:12" x14ac:dyDescent="0.25">
      <c r="B38" s="8"/>
      <c r="C38" s="8"/>
      <c r="D38" s="9"/>
      <c r="E38" s="9"/>
      <c r="F38" s="14"/>
      <c r="G38" s="76"/>
      <c r="H38" s="5"/>
      <c r="I38" s="5"/>
      <c r="J38" s="76"/>
      <c r="K38" s="80"/>
      <c r="L38" s="54"/>
    </row>
    <row r="39" spans="2:12" x14ac:dyDescent="0.25">
      <c r="B39" s="8"/>
      <c r="C39" s="8"/>
      <c r="D39" s="9"/>
      <c r="E39" s="9"/>
      <c r="F39" s="14"/>
      <c r="G39" s="76"/>
      <c r="H39" s="5"/>
      <c r="I39" s="5"/>
      <c r="J39" s="76"/>
      <c r="K39" s="80"/>
      <c r="L39" s="54"/>
    </row>
    <row r="40" spans="2:12" x14ac:dyDescent="0.25">
      <c r="B40" s="8"/>
      <c r="C40" s="8"/>
      <c r="D40" s="9"/>
      <c r="E40" s="9"/>
      <c r="F40" s="12"/>
      <c r="G40" s="76"/>
      <c r="H40" s="5"/>
      <c r="I40" s="5"/>
      <c r="J40" s="76"/>
      <c r="K40" s="80"/>
      <c r="L40" s="54"/>
    </row>
    <row r="41" spans="2:12" x14ac:dyDescent="0.25">
      <c r="B41" s="30">
        <v>7</v>
      </c>
      <c r="C41" s="30"/>
      <c r="D41" s="41"/>
      <c r="E41" s="41"/>
      <c r="F41" s="7" t="s">
        <v>80</v>
      </c>
      <c r="G41" s="75">
        <f>SUM(G42)</f>
        <v>19.260000000000002</v>
      </c>
      <c r="H41" s="42">
        <f>SUM(H42)</f>
        <v>0</v>
      </c>
      <c r="I41" s="42">
        <v>0</v>
      </c>
      <c r="J41" s="75">
        <f>SUM(J42)</f>
        <v>0</v>
      </c>
      <c r="K41" s="80">
        <f t="shared" si="0"/>
        <v>0</v>
      </c>
      <c r="L41" s="54"/>
    </row>
    <row r="42" spans="2:12" x14ac:dyDescent="0.25">
      <c r="B42" s="8"/>
      <c r="C42" s="8">
        <v>72</v>
      </c>
      <c r="D42" s="9"/>
      <c r="E42" s="9"/>
      <c r="F42" s="12" t="s">
        <v>22</v>
      </c>
      <c r="G42" s="76">
        <f>SUM(G43)</f>
        <v>19.260000000000002</v>
      </c>
      <c r="H42" s="5">
        <v>0</v>
      </c>
      <c r="I42" s="5">
        <v>0</v>
      </c>
      <c r="J42" s="76">
        <f>SUM(J43)</f>
        <v>0</v>
      </c>
      <c r="K42" s="80">
        <f t="shared" si="0"/>
        <v>0</v>
      </c>
      <c r="L42" s="54"/>
    </row>
    <row r="43" spans="2:12" x14ac:dyDescent="0.25">
      <c r="B43" s="8"/>
      <c r="C43" s="8"/>
      <c r="D43" s="9">
        <v>721</v>
      </c>
      <c r="E43" s="9"/>
      <c r="F43" s="12" t="s">
        <v>23</v>
      </c>
      <c r="G43" s="76">
        <f>SUM(G44)</f>
        <v>19.260000000000002</v>
      </c>
      <c r="H43" s="5"/>
      <c r="I43" s="5"/>
      <c r="J43" s="76">
        <f>SUM(J44)</f>
        <v>0</v>
      </c>
      <c r="K43" s="80">
        <f t="shared" si="0"/>
        <v>0</v>
      </c>
      <c r="L43" s="54"/>
    </row>
    <row r="44" spans="2:12" x14ac:dyDescent="0.25">
      <c r="B44" s="8"/>
      <c r="C44" s="8"/>
      <c r="D44" s="9"/>
      <c r="E44" s="9">
        <v>7211</v>
      </c>
      <c r="F44" s="12" t="s">
        <v>24</v>
      </c>
      <c r="G44" s="76">
        <v>19.260000000000002</v>
      </c>
      <c r="H44" s="5"/>
      <c r="I44" s="5"/>
      <c r="J44" s="76">
        <v>0</v>
      </c>
      <c r="K44" s="80">
        <f t="shared" si="0"/>
        <v>0</v>
      </c>
      <c r="L44" s="54"/>
    </row>
    <row r="45" spans="2:12" x14ac:dyDescent="0.25">
      <c r="G45" s="77"/>
      <c r="J45" s="77"/>
    </row>
    <row r="46" spans="2:12" x14ac:dyDescent="0.25">
      <c r="G46" s="77"/>
      <c r="J46" s="77"/>
    </row>
    <row r="47" spans="2:12" ht="25.5" customHeight="1" x14ac:dyDescent="0.25">
      <c r="B47" s="168" t="s">
        <v>6</v>
      </c>
      <c r="C47" s="169"/>
      <c r="D47" s="169"/>
      <c r="E47" s="169"/>
      <c r="F47" s="170"/>
      <c r="G47" s="53" t="s">
        <v>183</v>
      </c>
      <c r="H47" s="48" t="s">
        <v>184</v>
      </c>
      <c r="I47" s="48" t="s">
        <v>185</v>
      </c>
      <c r="J47" s="53" t="s">
        <v>186</v>
      </c>
      <c r="K47" s="48" t="s">
        <v>16</v>
      </c>
      <c r="L47" s="48" t="s">
        <v>44</v>
      </c>
    </row>
    <row r="48" spans="2:12" x14ac:dyDescent="0.25">
      <c r="B48" s="168">
        <v>1</v>
      </c>
      <c r="C48" s="169"/>
      <c r="D48" s="169"/>
      <c r="E48" s="169"/>
      <c r="F48" s="170"/>
      <c r="G48" s="48">
        <v>2</v>
      </c>
      <c r="H48" s="48">
        <v>3</v>
      </c>
      <c r="I48" s="48">
        <v>4</v>
      </c>
      <c r="J48" s="48">
        <v>2</v>
      </c>
      <c r="K48" s="48" t="s">
        <v>17</v>
      </c>
      <c r="L48" s="48" t="s">
        <v>159</v>
      </c>
    </row>
    <row r="49" spans="2:12" x14ac:dyDescent="0.25">
      <c r="B49" s="30"/>
      <c r="C49" s="30"/>
      <c r="D49" s="41"/>
      <c r="E49" s="41"/>
      <c r="F49" s="7"/>
      <c r="G49" s="75"/>
      <c r="H49" s="42"/>
      <c r="I49" s="42"/>
      <c r="J49" s="75"/>
      <c r="K49" s="80"/>
      <c r="L49" s="54"/>
    </row>
    <row r="50" spans="2:12" x14ac:dyDescent="0.25">
      <c r="B50" s="8"/>
      <c r="C50" s="8">
        <v>92</v>
      </c>
      <c r="D50" s="9"/>
      <c r="E50" s="9"/>
      <c r="F50" s="12" t="s">
        <v>160</v>
      </c>
      <c r="G50" s="79">
        <f>SUM(G51)</f>
        <v>13004.38</v>
      </c>
      <c r="H50" s="79">
        <f>SUM(H51)</f>
        <v>45876</v>
      </c>
      <c r="I50" s="141">
        <v>0</v>
      </c>
      <c r="J50" s="79">
        <f>SUM(J51)</f>
        <v>10472.719999999999</v>
      </c>
      <c r="K50" s="80">
        <f t="shared" ref="K50:K53" si="1">SUM(J50/G50*100)</f>
        <v>80.532251441437424</v>
      </c>
      <c r="L50" s="54">
        <f>SUM(J50/H50*100)</f>
        <v>22.828319818641553</v>
      </c>
    </row>
    <row r="51" spans="2:12" x14ac:dyDescent="0.25">
      <c r="B51" s="8"/>
      <c r="C51" s="8"/>
      <c r="D51" s="9">
        <v>922</v>
      </c>
      <c r="E51" s="9"/>
      <c r="F51" s="12" t="s">
        <v>161</v>
      </c>
      <c r="G51" s="79">
        <f>SUM(G52)</f>
        <v>13004.38</v>
      </c>
      <c r="H51" s="79">
        <f>SUM(H52)</f>
        <v>45876</v>
      </c>
      <c r="I51" s="141">
        <v>0</v>
      </c>
      <c r="J51" s="79">
        <f>SUM(J52)</f>
        <v>10472.719999999999</v>
      </c>
      <c r="K51" s="80">
        <f t="shared" si="1"/>
        <v>80.532251441437424</v>
      </c>
      <c r="L51" s="54">
        <f>SUM(J51/H51*100)</f>
        <v>22.828319818641553</v>
      </c>
    </row>
    <row r="52" spans="2:12" x14ac:dyDescent="0.25">
      <c r="B52" s="8"/>
      <c r="C52" s="8"/>
      <c r="D52" s="9"/>
      <c r="E52" s="9">
        <v>9221</v>
      </c>
      <c r="F52" s="12" t="s">
        <v>162</v>
      </c>
      <c r="G52" s="79">
        <v>13004.38</v>
      </c>
      <c r="H52" s="79">
        <v>45876</v>
      </c>
      <c r="I52" s="141">
        <v>0</v>
      </c>
      <c r="J52" s="79">
        <v>10472.719999999999</v>
      </c>
      <c r="K52" s="80">
        <f t="shared" si="1"/>
        <v>80.532251441437424</v>
      </c>
      <c r="L52" s="54">
        <f>SUM(J52/H52*100)</f>
        <v>22.828319818641553</v>
      </c>
    </row>
    <row r="53" spans="2:12" x14ac:dyDescent="0.25">
      <c r="B53" s="171" t="s">
        <v>163</v>
      </c>
      <c r="C53" s="172"/>
      <c r="D53" s="172"/>
      <c r="E53" s="172"/>
      <c r="F53" s="173"/>
      <c r="G53" s="82">
        <f>SUM(G50+G10)</f>
        <v>854386.47000000009</v>
      </c>
      <c r="H53" s="82">
        <f>SUM(H50+H10)</f>
        <v>2842873</v>
      </c>
      <c r="I53" s="35">
        <v>0</v>
      </c>
      <c r="J53" s="130">
        <f>SUM(J50+J10)</f>
        <v>1327430.4999999998</v>
      </c>
      <c r="K53" s="80">
        <f t="shared" si="1"/>
        <v>155.3665169814779</v>
      </c>
      <c r="L53" s="54">
        <f>SUM(J53/H53*100)</f>
        <v>46.693274725955035</v>
      </c>
    </row>
    <row r="54" spans="2:12" x14ac:dyDescent="0.25">
      <c r="G54" s="77"/>
      <c r="J54" s="77"/>
    </row>
    <row r="55" spans="2:12" x14ac:dyDescent="0.25">
      <c r="G55" s="77"/>
      <c r="J55" s="77"/>
    </row>
    <row r="56" spans="2:12" x14ac:dyDescent="0.25">
      <c r="G56" s="77"/>
      <c r="J56" s="77"/>
    </row>
    <row r="57" spans="2:12" ht="15.75" customHeight="1" x14ac:dyDescent="0.25">
      <c r="G57" s="77"/>
      <c r="J57" s="77"/>
    </row>
    <row r="58" spans="2:12" ht="15.75" customHeight="1" x14ac:dyDescent="0.25">
      <c r="B58" s="20"/>
      <c r="C58" s="20"/>
      <c r="D58" s="20"/>
      <c r="E58" s="20"/>
      <c r="F58" s="20"/>
      <c r="G58" s="78"/>
      <c r="H58" s="20"/>
      <c r="I58" s="20"/>
      <c r="J58" s="128"/>
      <c r="K58" s="3"/>
      <c r="L58" s="3"/>
    </row>
    <row r="59" spans="2:12" ht="25.5" customHeight="1" x14ac:dyDescent="0.25">
      <c r="B59" s="168" t="s">
        <v>6</v>
      </c>
      <c r="C59" s="169"/>
      <c r="D59" s="169"/>
      <c r="E59" s="169"/>
      <c r="F59" s="170"/>
      <c r="G59" s="53" t="s">
        <v>183</v>
      </c>
      <c r="H59" s="48" t="s">
        <v>184</v>
      </c>
      <c r="I59" s="48" t="s">
        <v>185</v>
      </c>
      <c r="J59" s="53" t="s">
        <v>186</v>
      </c>
      <c r="K59" s="48" t="s">
        <v>16</v>
      </c>
      <c r="L59" s="48" t="s">
        <v>44</v>
      </c>
    </row>
    <row r="60" spans="2:12" ht="12.75" customHeight="1" x14ac:dyDescent="0.25">
      <c r="B60" s="168">
        <v>1</v>
      </c>
      <c r="C60" s="169"/>
      <c r="D60" s="169"/>
      <c r="E60" s="169"/>
      <c r="F60" s="170"/>
      <c r="G60" s="83">
        <v>2</v>
      </c>
      <c r="H60" s="48">
        <v>3</v>
      </c>
      <c r="I60" s="48">
        <v>4</v>
      </c>
      <c r="J60" s="83">
        <v>5</v>
      </c>
      <c r="K60" s="48" t="s">
        <v>17</v>
      </c>
      <c r="L60" s="48" t="s">
        <v>159</v>
      </c>
    </row>
    <row r="61" spans="2:12" x14ac:dyDescent="0.25">
      <c r="B61" s="7"/>
      <c r="C61" s="7"/>
      <c r="D61" s="7"/>
      <c r="E61" s="7"/>
      <c r="F61" s="7" t="s">
        <v>7</v>
      </c>
      <c r="G61" s="75">
        <f>SUM(G62+G120)</f>
        <v>818039.28000000014</v>
      </c>
      <c r="H61" s="42">
        <f>SUM(H62+H120)</f>
        <v>2842873</v>
      </c>
      <c r="I61" s="42">
        <v>0</v>
      </c>
      <c r="J61" s="75">
        <f>SUM(J62+J120)</f>
        <v>1295970.3400000001</v>
      </c>
      <c r="K61" s="54">
        <f>SUM(J61/G61*100)</f>
        <v>158.42397445755904</v>
      </c>
      <c r="L61" s="54">
        <f>SUM(J61/H61*100)</f>
        <v>45.586642104659617</v>
      </c>
    </row>
    <row r="62" spans="2:12" x14ac:dyDescent="0.25">
      <c r="B62" s="7">
        <v>3</v>
      </c>
      <c r="C62" s="7"/>
      <c r="D62" s="7"/>
      <c r="E62" s="7"/>
      <c r="F62" s="7" t="s">
        <v>3</v>
      </c>
      <c r="G62" s="75">
        <f>SUM(G63+G72+G110+G115)</f>
        <v>803701.04000000015</v>
      </c>
      <c r="H62" s="42">
        <f>SUM(H63+H72+H110+H115)</f>
        <v>2525623</v>
      </c>
      <c r="I62" s="42">
        <v>0</v>
      </c>
      <c r="J62" s="75">
        <f>SUM(J63+J72+J110+J115)</f>
        <v>1117036.6400000001</v>
      </c>
      <c r="K62" s="54">
        <f>SUM(J62/G62*100)</f>
        <v>138.98658635554332</v>
      </c>
      <c r="L62" s="54">
        <f>SUM(J62/H62*100)</f>
        <v>44.228162318762543</v>
      </c>
    </row>
    <row r="63" spans="2:12" x14ac:dyDescent="0.25">
      <c r="B63" s="7"/>
      <c r="C63" s="12">
        <v>31</v>
      </c>
      <c r="D63" s="12"/>
      <c r="E63" s="12"/>
      <c r="F63" s="12" t="s">
        <v>4</v>
      </c>
      <c r="G63" s="76">
        <f>SUM(G64+G66+G68)</f>
        <v>643478.60000000009</v>
      </c>
      <c r="H63" s="5">
        <v>1701092</v>
      </c>
      <c r="I63" s="5">
        <v>0</v>
      </c>
      <c r="J63" s="76">
        <f>SUM(J64+J66+J68)</f>
        <v>831626.02</v>
      </c>
      <c r="K63" s="54">
        <f>SUM(J63/G63*100)</f>
        <v>129.23911067127949</v>
      </c>
      <c r="L63" s="54">
        <f>SUM(J63/H63*100)</f>
        <v>48.887774441358843</v>
      </c>
    </row>
    <row r="64" spans="2:12" x14ac:dyDescent="0.25">
      <c r="B64" s="8"/>
      <c r="C64" s="8"/>
      <c r="D64" s="8">
        <v>311</v>
      </c>
      <c r="E64" s="8"/>
      <c r="F64" s="8" t="s">
        <v>25</v>
      </c>
      <c r="G64" s="76">
        <f>SUM(G65)</f>
        <v>501350.04</v>
      </c>
      <c r="H64" s="5"/>
      <c r="I64" s="5"/>
      <c r="J64" s="76">
        <f>SUM(J65)</f>
        <v>636180.06999999995</v>
      </c>
      <c r="K64" s="54">
        <f t="shared" ref="K64:K126" si="2">SUM(J64/G64*100)</f>
        <v>126.89339169096306</v>
      </c>
      <c r="L64" s="35"/>
    </row>
    <row r="65" spans="2:12" x14ac:dyDescent="0.25">
      <c r="B65" s="8"/>
      <c r="C65" s="8"/>
      <c r="D65" s="8"/>
      <c r="E65" s="8">
        <v>3111</v>
      </c>
      <c r="F65" s="8" t="s">
        <v>26</v>
      </c>
      <c r="G65" s="76">
        <v>501350.04</v>
      </c>
      <c r="H65" s="5"/>
      <c r="I65" s="5"/>
      <c r="J65" s="76">
        <v>636180.06999999995</v>
      </c>
      <c r="K65" s="54">
        <f t="shared" si="2"/>
        <v>126.89339169096306</v>
      </c>
      <c r="L65" s="35"/>
    </row>
    <row r="66" spans="2:12" x14ac:dyDescent="0.25">
      <c r="B66" s="8"/>
      <c r="C66" s="8"/>
      <c r="D66" s="8">
        <v>312</v>
      </c>
      <c r="E66" s="8"/>
      <c r="F66" s="8" t="s">
        <v>82</v>
      </c>
      <c r="G66" s="76">
        <f>SUM(G67)</f>
        <v>59271.24</v>
      </c>
      <c r="H66" s="5"/>
      <c r="I66" s="5"/>
      <c r="J66" s="76">
        <f>SUM(J67)</f>
        <v>90476.27</v>
      </c>
      <c r="K66" s="54">
        <f t="shared" si="2"/>
        <v>152.64784404712978</v>
      </c>
      <c r="L66" s="35"/>
    </row>
    <row r="67" spans="2:12" x14ac:dyDescent="0.25">
      <c r="B67" s="8"/>
      <c r="C67" s="8"/>
      <c r="D67" s="8"/>
      <c r="E67" s="8">
        <v>3121</v>
      </c>
      <c r="F67" s="8" t="s">
        <v>82</v>
      </c>
      <c r="G67" s="76">
        <v>59271.24</v>
      </c>
      <c r="H67" s="5"/>
      <c r="I67" s="5"/>
      <c r="J67" s="76">
        <v>90476.27</v>
      </c>
      <c r="K67" s="54">
        <f t="shared" si="2"/>
        <v>152.64784404712978</v>
      </c>
      <c r="L67" s="35"/>
    </row>
    <row r="68" spans="2:12" x14ac:dyDescent="0.25">
      <c r="B68" s="8"/>
      <c r="C68" s="8"/>
      <c r="D68" s="8">
        <v>313</v>
      </c>
      <c r="E68" s="8"/>
      <c r="F68" s="8" t="s">
        <v>83</v>
      </c>
      <c r="G68" s="76">
        <f>SUM(G69)</f>
        <v>82857.320000000007</v>
      </c>
      <c r="H68" s="5"/>
      <c r="I68" s="5"/>
      <c r="J68" s="76">
        <v>104969.68</v>
      </c>
      <c r="K68" s="54">
        <f t="shared" si="2"/>
        <v>126.68727397893147</v>
      </c>
      <c r="L68" s="35"/>
    </row>
    <row r="69" spans="2:12" x14ac:dyDescent="0.25">
      <c r="B69" s="8"/>
      <c r="C69" s="8"/>
      <c r="D69" s="8"/>
      <c r="E69" s="8">
        <v>3132</v>
      </c>
      <c r="F69" s="8" t="s">
        <v>84</v>
      </c>
      <c r="G69" s="76">
        <v>82857.320000000007</v>
      </c>
      <c r="H69" s="5"/>
      <c r="I69" s="5"/>
      <c r="J69" s="76">
        <v>145854.31</v>
      </c>
      <c r="K69" s="54">
        <f t="shared" si="2"/>
        <v>176.0306874516337</v>
      </c>
      <c r="L69" s="35"/>
    </row>
    <row r="70" spans="2:12" x14ac:dyDescent="0.25">
      <c r="B70" s="8"/>
      <c r="C70" s="8"/>
      <c r="D70" s="8"/>
      <c r="E70" s="8"/>
      <c r="F70" s="8"/>
      <c r="G70" s="76"/>
      <c r="H70" s="5"/>
      <c r="I70" s="5"/>
      <c r="J70" s="76"/>
      <c r="K70" s="54"/>
      <c r="L70" s="35"/>
    </row>
    <row r="71" spans="2:12" x14ac:dyDescent="0.25">
      <c r="B71" s="8"/>
      <c r="C71" s="8"/>
      <c r="D71" s="8"/>
      <c r="E71" s="8"/>
      <c r="F71" s="8"/>
      <c r="G71" s="76"/>
      <c r="H71" s="5"/>
      <c r="I71" s="5"/>
      <c r="J71" s="76"/>
      <c r="K71" s="54"/>
      <c r="L71" s="35"/>
    </row>
    <row r="72" spans="2:12" x14ac:dyDescent="0.25">
      <c r="B72" s="8"/>
      <c r="C72" s="8">
        <v>32</v>
      </c>
      <c r="D72" s="9"/>
      <c r="E72" s="9"/>
      <c r="F72" s="8" t="s">
        <v>12</v>
      </c>
      <c r="G72" s="79">
        <f>SUM(G73+G79+G87+G98+G101)</f>
        <v>159600.37999999998</v>
      </c>
      <c r="H72" s="5">
        <v>782281</v>
      </c>
      <c r="I72" s="5">
        <v>0</v>
      </c>
      <c r="J72" s="79">
        <f>SUM(J73+J79+J87+J98+J101)</f>
        <v>284474.25999999995</v>
      </c>
      <c r="K72" s="54">
        <f t="shared" si="2"/>
        <v>178.24159315911402</v>
      </c>
      <c r="L72" s="54">
        <f>SUM(J72/H72*100)</f>
        <v>36.364715492259172</v>
      </c>
    </row>
    <row r="73" spans="2:12" x14ac:dyDescent="0.25">
      <c r="B73" s="8"/>
      <c r="C73" s="8"/>
      <c r="D73" s="8">
        <v>321</v>
      </c>
      <c r="E73" s="8"/>
      <c r="F73" s="8" t="s">
        <v>27</v>
      </c>
      <c r="G73" s="76">
        <f>SUM(G74+G75+G76+G77)</f>
        <v>22695.66</v>
      </c>
      <c r="H73" s="5"/>
      <c r="I73" s="5"/>
      <c r="J73" s="76">
        <f>SUM(J74+J75+J76+J77)</f>
        <v>27804.25</v>
      </c>
      <c r="K73" s="54">
        <f t="shared" si="2"/>
        <v>122.50910526505949</v>
      </c>
      <c r="L73" s="35"/>
    </row>
    <row r="74" spans="2:12" x14ac:dyDescent="0.25">
      <c r="B74" s="8"/>
      <c r="C74" s="30"/>
      <c r="D74" s="8"/>
      <c r="E74" s="8">
        <v>3211</v>
      </c>
      <c r="F74" s="36" t="s">
        <v>28</v>
      </c>
      <c r="G74" s="76">
        <v>1217.8499999999999</v>
      </c>
      <c r="H74" s="5"/>
      <c r="I74" s="5"/>
      <c r="J74" s="76">
        <v>3652.83</v>
      </c>
      <c r="K74" s="54">
        <f t="shared" si="2"/>
        <v>299.94087941864763</v>
      </c>
      <c r="L74" s="35"/>
    </row>
    <row r="75" spans="2:12" x14ac:dyDescent="0.25">
      <c r="B75" s="8"/>
      <c r="C75" s="30"/>
      <c r="D75" s="9"/>
      <c r="E75" s="9">
        <v>3212</v>
      </c>
      <c r="F75" s="9" t="s">
        <v>85</v>
      </c>
      <c r="G75" s="76">
        <v>21152.81</v>
      </c>
      <c r="H75" s="5"/>
      <c r="I75" s="5"/>
      <c r="J75" s="76">
        <v>23676.42</v>
      </c>
      <c r="K75" s="54">
        <f t="shared" si="2"/>
        <v>111.9303770988346</v>
      </c>
      <c r="L75" s="35"/>
    </row>
    <row r="76" spans="2:12" x14ac:dyDescent="0.25">
      <c r="B76" s="8"/>
      <c r="C76" s="8"/>
      <c r="D76" s="9"/>
      <c r="E76" s="9">
        <v>3213</v>
      </c>
      <c r="F76" s="9" t="s">
        <v>86</v>
      </c>
      <c r="G76" s="76">
        <v>325</v>
      </c>
      <c r="H76" s="5"/>
      <c r="I76" s="5"/>
      <c r="J76" s="76">
        <v>475</v>
      </c>
      <c r="K76" s="54">
        <f t="shared" si="2"/>
        <v>146.15384615384613</v>
      </c>
      <c r="L76" s="35"/>
    </row>
    <row r="77" spans="2:12" x14ac:dyDescent="0.25">
      <c r="B77" s="8"/>
      <c r="C77" s="8"/>
      <c r="D77" s="9"/>
      <c r="E77" s="9">
        <v>3214</v>
      </c>
      <c r="F77" s="9" t="s">
        <v>87</v>
      </c>
      <c r="G77" s="76">
        <v>0</v>
      </c>
      <c r="H77" s="5"/>
      <c r="I77" s="5"/>
      <c r="J77" s="76">
        <v>0</v>
      </c>
      <c r="K77" s="54"/>
      <c r="L77" s="35"/>
    </row>
    <row r="78" spans="2:12" x14ac:dyDescent="0.25">
      <c r="B78" s="8"/>
      <c r="C78" s="8"/>
      <c r="D78" s="9"/>
      <c r="E78" s="9"/>
      <c r="F78" s="9"/>
      <c r="G78" s="76"/>
      <c r="H78" s="5"/>
      <c r="I78" s="5"/>
      <c r="J78" s="76"/>
      <c r="K78" s="54"/>
      <c r="L78" s="35"/>
    </row>
    <row r="79" spans="2:12" x14ac:dyDescent="0.25">
      <c r="B79" s="8"/>
      <c r="C79" s="8"/>
      <c r="D79" s="9">
        <v>322</v>
      </c>
      <c r="E79" s="9"/>
      <c r="F79" s="9" t="s">
        <v>88</v>
      </c>
      <c r="G79" s="76">
        <f>SUM(G80+G81+G82+G83+G84+G85)</f>
        <v>36587.939999999995</v>
      </c>
      <c r="H79" s="5"/>
      <c r="I79" s="5"/>
      <c r="J79" s="76">
        <f>SUM(J80+J81+J82+J83+J84+J85)</f>
        <v>65047.509999999995</v>
      </c>
      <c r="K79" s="54">
        <f t="shared" si="2"/>
        <v>177.78401844979521</v>
      </c>
      <c r="L79" s="35"/>
    </row>
    <row r="80" spans="2:12" x14ac:dyDescent="0.25">
      <c r="B80" s="8"/>
      <c r="C80" s="8"/>
      <c r="D80" s="9"/>
      <c r="E80" s="9">
        <v>3221</v>
      </c>
      <c r="F80" s="9" t="s">
        <v>89</v>
      </c>
      <c r="G80" s="76">
        <v>12006.74</v>
      </c>
      <c r="H80" s="5"/>
      <c r="I80" s="5"/>
      <c r="J80" s="76">
        <v>21721.64</v>
      </c>
      <c r="K80" s="54">
        <f t="shared" si="2"/>
        <v>180.91205439611417</v>
      </c>
      <c r="L80" s="35"/>
    </row>
    <row r="81" spans="2:12" x14ac:dyDescent="0.25">
      <c r="B81" s="8"/>
      <c r="C81" s="8"/>
      <c r="D81" s="9"/>
      <c r="E81" s="9">
        <v>3222</v>
      </c>
      <c r="F81" s="9" t="s">
        <v>90</v>
      </c>
      <c r="G81" s="76">
        <v>4745.7700000000004</v>
      </c>
      <c r="H81" s="5"/>
      <c r="I81" s="5"/>
      <c r="J81" s="76">
        <v>20093.509999999998</v>
      </c>
      <c r="K81" s="54">
        <f t="shared" si="2"/>
        <v>423.39831049545165</v>
      </c>
      <c r="L81" s="35"/>
    </row>
    <row r="82" spans="2:12" x14ac:dyDescent="0.25">
      <c r="B82" s="8"/>
      <c r="C82" s="8"/>
      <c r="D82" s="9"/>
      <c r="E82" s="9">
        <v>3223</v>
      </c>
      <c r="F82" s="9" t="s">
        <v>91</v>
      </c>
      <c r="G82" s="76">
        <v>16157.52</v>
      </c>
      <c r="H82" s="5"/>
      <c r="I82" s="5"/>
      <c r="J82" s="76">
        <v>15546.31</v>
      </c>
      <c r="K82" s="54">
        <f t="shared" si="2"/>
        <v>96.217179369111093</v>
      </c>
      <c r="L82" s="35"/>
    </row>
    <row r="83" spans="2:12" x14ac:dyDescent="0.25">
      <c r="B83" s="8"/>
      <c r="C83" s="8"/>
      <c r="D83" s="9"/>
      <c r="E83" s="9">
        <v>3224</v>
      </c>
      <c r="F83" s="9" t="s">
        <v>92</v>
      </c>
      <c r="G83" s="76">
        <v>1232.51</v>
      </c>
      <c r="H83" s="5"/>
      <c r="I83" s="5"/>
      <c r="J83" s="76">
        <v>5155.07</v>
      </c>
      <c r="K83" s="54">
        <f t="shared" si="2"/>
        <v>418.2578640335575</v>
      </c>
      <c r="L83" s="35"/>
    </row>
    <row r="84" spans="2:12" x14ac:dyDescent="0.25">
      <c r="B84" s="8"/>
      <c r="C84" s="8"/>
      <c r="D84" s="9"/>
      <c r="E84" s="9">
        <v>3225</v>
      </c>
      <c r="F84" s="9" t="s">
        <v>93</v>
      </c>
      <c r="G84" s="76">
        <v>941.02</v>
      </c>
      <c r="H84" s="5"/>
      <c r="I84" s="5"/>
      <c r="J84" s="76">
        <v>2140.4299999999998</v>
      </c>
      <c r="K84" s="54">
        <f t="shared" si="2"/>
        <v>227.45850247603664</v>
      </c>
      <c r="L84" s="35"/>
    </row>
    <row r="85" spans="2:12" x14ac:dyDescent="0.25">
      <c r="B85" s="8"/>
      <c r="C85" s="8"/>
      <c r="D85" s="9"/>
      <c r="E85" s="9">
        <v>3227</v>
      </c>
      <c r="F85" s="9" t="s">
        <v>94</v>
      </c>
      <c r="G85" s="76">
        <v>1504.38</v>
      </c>
      <c r="H85" s="5"/>
      <c r="I85" s="5"/>
      <c r="J85" s="76">
        <v>390.55</v>
      </c>
      <c r="K85" s="54">
        <f t="shared" si="2"/>
        <v>25.960860952684829</v>
      </c>
      <c r="L85" s="35"/>
    </row>
    <row r="86" spans="2:12" x14ac:dyDescent="0.25">
      <c r="B86" s="8"/>
      <c r="C86" s="8"/>
      <c r="D86" s="9"/>
      <c r="E86" s="9"/>
      <c r="F86" s="9"/>
      <c r="G86" s="76"/>
      <c r="H86" s="5"/>
      <c r="I86" s="5"/>
      <c r="J86" s="76"/>
      <c r="K86" s="54"/>
      <c r="L86" s="35"/>
    </row>
    <row r="87" spans="2:12" x14ac:dyDescent="0.25">
      <c r="B87" s="8"/>
      <c r="C87" s="8"/>
      <c r="D87" s="9">
        <v>323</v>
      </c>
      <c r="E87" s="9"/>
      <c r="F87" s="9" t="s">
        <v>95</v>
      </c>
      <c r="G87" s="76">
        <f>SUM(G88+G90+G89+G91+G92+G93+G94+G95+G96)</f>
        <v>90409.06</v>
      </c>
      <c r="H87" s="5"/>
      <c r="I87" s="5"/>
      <c r="J87" s="76">
        <f>SUM(J88+J90+J89+J91+J92+J93+J94+J95+J96)</f>
        <v>170889.63999999998</v>
      </c>
      <c r="K87" s="54">
        <f t="shared" si="2"/>
        <v>189.01826874430503</v>
      </c>
      <c r="L87" s="35"/>
    </row>
    <row r="88" spans="2:12" x14ac:dyDescent="0.25">
      <c r="B88" s="8"/>
      <c r="C88" s="8"/>
      <c r="D88" s="9"/>
      <c r="E88" s="9">
        <v>3231</v>
      </c>
      <c r="F88" s="9" t="s">
        <v>96</v>
      </c>
      <c r="G88" s="76">
        <v>9076.23</v>
      </c>
      <c r="H88" s="5"/>
      <c r="I88" s="5"/>
      <c r="J88" s="76">
        <v>11655.05</v>
      </c>
      <c r="K88" s="54">
        <f t="shared" si="2"/>
        <v>128.41289830689615</v>
      </c>
      <c r="L88" s="35"/>
    </row>
    <row r="89" spans="2:12" x14ac:dyDescent="0.25">
      <c r="B89" s="8"/>
      <c r="C89" s="8"/>
      <c r="D89" s="9"/>
      <c r="E89" s="9">
        <v>3232</v>
      </c>
      <c r="F89" s="9" t="s">
        <v>97</v>
      </c>
      <c r="G89" s="76">
        <v>9668.06</v>
      </c>
      <c r="H89" s="5"/>
      <c r="I89" s="5"/>
      <c r="J89" s="76">
        <v>37744</v>
      </c>
      <c r="K89" s="54">
        <f t="shared" si="2"/>
        <v>390.39890112390697</v>
      </c>
      <c r="L89" s="35"/>
    </row>
    <row r="90" spans="2:12" x14ac:dyDescent="0.25">
      <c r="B90" s="8"/>
      <c r="C90" s="8"/>
      <c r="D90" s="9"/>
      <c r="E90" s="9">
        <v>3233</v>
      </c>
      <c r="F90" s="9" t="s">
        <v>98</v>
      </c>
      <c r="G90" s="76">
        <v>350.63</v>
      </c>
      <c r="H90" s="5"/>
      <c r="I90" s="5"/>
      <c r="J90" s="76">
        <v>6360.18</v>
      </c>
      <c r="K90" s="54">
        <f t="shared" si="2"/>
        <v>1813.9292131306509</v>
      </c>
      <c r="L90" s="35"/>
    </row>
    <row r="91" spans="2:12" x14ac:dyDescent="0.25">
      <c r="B91" s="8"/>
      <c r="C91" s="8"/>
      <c r="D91" s="9"/>
      <c r="E91" s="9">
        <v>3234</v>
      </c>
      <c r="F91" s="9" t="s">
        <v>99</v>
      </c>
      <c r="G91" s="76">
        <v>6372.85</v>
      </c>
      <c r="H91" s="5"/>
      <c r="I91" s="5"/>
      <c r="J91" s="76">
        <v>16357.48</v>
      </c>
      <c r="K91" s="54">
        <f t="shared" si="2"/>
        <v>256.67448629733951</v>
      </c>
      <c r="L91" s="35"/>
    </row>
    <row r="92" spans="2:12" x14ac:dyDescent="0.25">
      <c r="B92" s="8"/>
      <c r="C92" s="8"/>
      <c r="D92" s="9"/>
      <c r="E92" s="9">
        <v>3235</v>
      </c>
      <c r="F92" s="9" t="s">
        <v>100</v>
      </c>
      <c r="G92" s="76">
        <v>40994.43</v>
      </c>
      <c r="H92" s="5"/>
      <c r="I92" s="5"/>
      <c r="J92" s="76">
        <v>52301.17</v>
      </c>
      <c r="K92" s="54">
        <f t="shared" si="2"/>
        <v>127.58116163586126</v>
      </c>
      <c r="L92" s="35"/>
    </row>
    <row r="93" spans="2:12" x14ac:dyDescent="0.25">
      <c r="B93" s="8"/>
      <c r="C93" s="8"/>
      <c r="D93" s="9"/>
      <c r="E93" s="9">
        <v>3236</v>
      </c>
      <c r="F93" s="9" t="s">
        <v>101</v>
      </c>
      <c r="G93" s="76">
        <v>29.86</v>
      </c>
      <c r="H93" s="5"/>
      <c r="I93" s="5"/>
      <c r="J93" s="76">
        <v>0</v>
      </c>
      <c r="K93" s="54">
        <f t="shared" si="2"/>
        <v>0</v>
      </c>
      <c r="L93" s="35"/>
    </row>
    <row r="94" spans="2:12" x14ac:dyDescent="0.25">
      <c r="B94" s="8"/>
      <c r="C94" s="8"/>
      <c r="D94" s="9"/>
      <c r="E94" s="9">
        <v>3237</v>
      </c>
      <c r="F94" s="9" t="s">
        <v>102</v>
      </c>
      <c r="G94" s="76">
        <v>17083.689999999999</v>
      </c>
      <c r="H94" s="5"/>
      <c r="I94" s="5"/>
      <c r="J94" s="76">
        <v>36275.800000000003</v>
      </c>
      <c r="K94" s="54">
        <f t="shared" si="2"/>
        <v>212.34171306082001</v>
      </c>
      <c r="L94" s="35"/>
    </row>
    <row r="95" spans="2:12" x14ac:dyDescent="0.25">
      <c r="B95" s="8"/>
      <c r="C95" s="8"/>
      <c r="D95" s="9"/>
      <c r="E95" s="9">
        <v>3238</v>
      </c>
      <c r="F95" s="9" t="s">
        <v>103</v>
      </c>
      <c r="G95" s="76">
        <v>4828.91</v>
      </c>
      <c r="H95" s="5"/>
      <c r="I95" s="5"/>
      <c r="J95" s="76">
        <v>6087.3</v>
      </c>
      <c r="K95" s="54">
        <f t="shared" si="2"/>
        <v>126.05950411169395</v>
      </c>
      <c r="L95" s="35"/>
    </row>
    <row r="96" spans="2:12" x14ac:dyDescent="0.25">
      <c r="B96" s="8"/>
      <c r="C96" s="8"/>
      <c r="D96" s="9"/>
      <c r="E96" s="9">
        <v>3239</v>
      </c>
      <c r="F96" s="9" t="s">
        <v>104</v>
      </c>
      <c r="G96" s="76">
        <v>2004.4</v>
      </c>
      <c r="H96" s="5"/>
      <c r="I96" s="5"/>
      <c r="J96" s="76">
        <v>4108.66</v>
      </c>
      <c r="K96" s="54">
        <f t="shared" si="2"/>
        <v>204.98203951307121</v>
      </c>
      <c r="L96" s="35"/>
    </row>
    <row r="97" spans="2:12" x14ac:dyDescent="0.25">
      <c r="B97" s="8"/>
      <c r="C97" s="8"/>
      <c r="D97" s="9"/>
      <c r="E97" s="9"/>
      <c r="F97" s="9"/>
      <c r="G97" s="76"/>
      <c r="H97" s="5"/>
      <c r="I97" s="5"/>
      <c r="J97" s="76"/>
      <c r="K97" s="54"/>
      <c r="L97" s="35"/>
    </row>
    <row r="98" spans="2:12" x14ac:dyDescent="0.25">
      <c r="B98" s="8"/>
      <c r="C98" s="8"/>
      <c r="D98" s="9">
        <v>324</v>
      </c>
      <c r="E98" s="9"/>
      <c r="F98" s="9" t="s">
        <v>105</v>
      </c>
      <c r="G98" s="76">
        <f>SUM(G99)</f>
        <v>902.13</v>
      </c>
      <c r="H98" s="5"/>
      <c r="I98" s="5"/>
      <c r="J98" s="76">
        <f>SUM(J99)</f>
        <v>0</v>
      </c>
      <c r="K98" s="54">
        <f t="shared" si="2"/>
        <v>0</v>
      </c>
      <c r="L98" s="35"/>
    </row>
    <row r="99" spans="2:12" x14ac:dyDescent="0.25">
      <c r="B99" s="8"/>
      <c r="C99" s="8"/>
      <c r="D99" s="9"/>
      <c r="E99" s="9">
        <v>3241</v>
      </c>
      <c r="F99" s="9" t="s">
        <v>105</v>
      </c>
      <c r="G99" s="76">
        <v>902.13</v>
      </c>
      <c r="H99" s="5"/>
      <c r="I99" s="5"/>
      <c r="J99" s="76">
        <v>0</v>
      </c>
      <c r="K99" s="54">
        <f t="shared" si="2"/>
        <v>0</v>
      </c>
      <c r="L99" s="35"/>
    </row>
    <row r="100" spans="2:12" x14ac:dyDescent="0.25">
      <c r="B100" s="8"/>
      <c r="C100" s="8"/>
      <c r="D100" s="9"/>
      <c r="E100" s="9"/>
      <c r="F100" s="9"/>
      <c r="G100" s="76"/>
      <c r="H100" s="5"/>
      <c r="I100" s="5"/>
      <c r="J100" s="76"/>
      <c r="K100" s="54"/>
      <c r="L100" s="35"/>
    </row>
    <row r="101" spans="2:12" x14ac:dyDescent="0.25">
      <c r="B101" s="8"/>
      <c r="C101" s="8"/>
      <c r="D101" s="9">
        <v>329</v>
      </c>
      <c r="E101" s="9"/>
      <c r="F101" s="9" t="s">
        <v>106</v>
      </c>
      <c r="G101" s="76">
        <f>SUM(G102+G103+G104+G105+G106+G107+G108)</f>
        <v>9005.59</v>
      </c>
      <c r="H101" s="5"/>
      <c r="I101" s="5"/>
      <c r="J101" s="76">
        <f>SUM(J102+J103+J104+J105+J106+J107+J108)</f>
        <v>20732.859999999997</v>
      </c>
      <c r="K101" s="54">
        <f t="shared" si="2"/>
        <v>230.22211759584877</v>
      </c>
      <c r="L101" s="35"/>
    </row>
    <row r="102" spans="2:12" ht="25.5" x14ac:dyDescent="0.25">
      <c r="B102" s="8"/>
      <c r="C102" s="8"/>
      <c r="D102" s="9"/>
      <c r="E102" s="9">
        <v>3291</v>
      </c>
      <c r="F102" s="14" t="s">
        <v>107</v>
      </c>
      <c r="G102" s="76">
        <v>0</v>
      </c>
      <c r="H102" s="5"/>
      <c r="I102" s="5"/>
      <c r="J102" s="76">
        <v>5897.53</v>
      </c>
      <c r="K102" s="54"/>
      <c r="L102" s="35"/>
    </row>
    <row r="103" spans="2:12" x14ac:dyDescent="0.25">
      <c r="B103" s="8"/>
      <c r="C103" s="8"/>
      <c r="D103" s="9"/>
      <c r="E103" s="9">
        <v>3292</v>
      </c>
      <c r="F103" s="9" t="s">
        <v>108</v>
      </c>
      <c r="G103" s="76">
        <v>5926.62</v>
      </c>
      <c r="H103" s="5"/>
      <c r="I103" s="5"/>
      <c r="J103" s="76">
        <v>11793.98</v>
      </c>
      <c r="K103" s="54">
        <f t="shared" si="2"/>
        <v>199.00010461274721</v>
      </c>
      <c r="L103" s="35"/>
    </row>
    <row r="104" spans="2:12" x14ac:dyDescent="0.25">
      <c r="B104" s="8"/>
      <c r="C104" s="8"/>
      <c r="D104" s="9"/>
      <c r="E104" s="9">
        <v>3293</v>
      </c>
      <c r="F104" s="9" t="s">
        <v>109</v>
      </c>
      <c r="G104" s="76">
        <v>823.28</v>
      </c>
      <c r="H104" s="5"/>
      <c r="I104" s="5"/>
      <c r="J104" s="76">
        <v>690.52</v>
      </c>
      <c r="K104" s="54">
        <f t="shared" si="2"/>
        <v>83.874259061315712</v>
      </c>
      <c r="L104" s="35"/>
    </row>
    <row r="105" spans="2:12" x14ac:dyDescent="0.25">
      <c r="B105" s="8"/>
      <c r="C105" s="8"/>
      <c r="D105" s="9"/>
      <c r="E105" s="9">
        <v>3294</v>
      </c>
      <c r="F105" s="9" t="s">
        <v>110</v>
      </c>
      <c r="G105" s="76">
        <v>641.07000000000005</v>
      </c>
      <c r="H105" s="5"/>
      <c r="I105" s="5"/>
      <c r="J105" s="76">
        <v>732</v>
      </c>
      <c r="K105" s="54">
        <f t="shared" si="2"/>
        <v>114.18409846038654</v>
      </c>
      <c r="L105" s="35"/>
    </row>
    <row r="106" spans="2:12" x14ac:dyDescent="0.25">
      <c r="B106" s="8"/>
      <c r="C106" s="8"/>
      <c r="D106" s="9"/>
      <c r="E106" s="9">
        <v>3295</v>
      </c>
      <c r="F106" s="9" t="s">
        <v>111</v>
      </c>
      <c r="G106" s="76">
        <v>377.35</v>
      </c>
      <c r="H106" s="5"/>
      <c r="I106" s="5"/>
      <c r="J106" s="76">
        <v>99.26</v>
      </c>
      <c r="K106" s="54">
        <f t="shared" si="2"/>
        <v>26.304491851066647</v>
      </c>
      <c r="L106" s="35"/>
    </row>
    <row r="107" spans="2:12" x14ac:dyDescent="0.25">
      <c r="B107" s="8"/>
      <c r="C107" s="8"/>
      <c r="D107" s="9"/>
      <c r="E107" s="9">
        <v>3296</v>
      </c>
      <c r="F107" s="9" t="s">
        <v>112</v>
      </c>
      <c r="G107" s="76">
        <v>0</v>
      </c>
      <c r="H107" s="5"/>
      <c r="I107" s="5"/>
      <c r="J107" s="76">
        <v>0</v>
      </c>
      <c r="K107" s="54">
        <v>0</v>
      </c>
      <c r="L107" s="35"/>
    </row>
    <row r="108" spans="2:12" x14ac:dyDescent="0.25">
      <c r="B108" s="8"/>
      <c r="C108" s="8"/>
      <c r="D108" s="9"/>
      <c r="E108" s="9">
        <v>3299</v>
      </c>
      <c r="F108" s="9" t="s">
        <v>106</v>
      </c>
      <c r="G108" s="76">
        <v>1237.27</v>
      </c>
      <c r="H108" s="5"/>
      <c r="I108" s="5"/>
      <c r="J108" s="76">
        <v>1519.57</v>
      </c>
      <c r="K108" s="54">
        <f t="shared" si="2"/>
        <v>122.81636182886515</v>
      </c>
      <c r="L108" s="35"/>
    </row>
    <row r="109" spans="2:12" x14ac:dyDescent="0.25">
      <c r="B109" s="8"/>
      <c r="C109" s="8"/>
      <c r="D109" s="9"/>
      <c r="E109" s="9"/>
      <c r="F109" s="9"/>
      <c r="G109" s="76"/>
      <c r="H109" s="5"/>
      <c r="I109" s="5"/>
      <c r="J109" s="76"/>
      <c r="K109" s="54"/>
      <c r="L109" s="35"/>
    </row>
    <row r="110" spans="2:12" x14ac:dyDescent="0.25">
      <c r="B110" s="8"/>
      <c r="C110" s="8">
        <v>34</v>
      </c>
      <c r="D110" s="9"/>
      <c r="E110" s="9"/>
      <c r="F110" s="9" t="s">
        <v>113</v>
      </c>
      <c r="G110" s="76">
        <f>SUM(G111)</f>
        <v>622.06000000000006</v>
      </c>
      <c r="H110" s="5">
        <v>4150</v>
      </c>
      <c r="I110" s="5">
        <v>0</v>
      </c>
      <c r="J110" s="76">
        <f>SUM(J111)</f>
        <v>936.36</v>
      </c>
      <c r="K110" s="54">
        <f t="shared" si="2"/>
        <v>150.52567276468508</v>
      </c>
      <c r="L110" s="54">
        <f>SUM(J110/H110*100)</f>
        <v>22.562891566265062</v>
      </c>
    </row>
    <row r="111" spans="2:12" x14ac:dyDescent="0.25">
      <c r="B111" s="8"/>
      <c r="C111" s="8"/>
      <c r="D111" s="9">
        <v>343</v>
      </c>
      <c r="E111" s="9"/>
      <c r="F111" s="9" t="s">
        <v>114</v>
      </c>
      <c r="G111" s="76">
        <f>SUM(G112+G113)</f>
        <v>622.06000000000006</v>
      </c>
      <c r="H111" s="5"/>
      <c r="I111" s="5"/>
      <c r="J111" s="76">
        <f>SUM(J112+J113)</f>
        <v>936.36</v>
      </c>
      <c r="K111" s="54">
        <f t="shared" si="2"/>
        <v>150.52567276468508</v>
      </c>
      <c r="L111" s="35"/>
    </row>
    <row r="112" spans="2:12" x14ac:dyDescent="0.25">
      <c r="B112" s="8"/>
      <c r="C112" s="8"/>
      <c r="D112" s="9"/>
      <c r="E112" s="9">
        <v>3431</v>
      </c>
      <c r="F112" s="9" t="s">
        <v>115</v>
      </c>
      <c r="G112" s="76">
        <v>607.09</v>
      </c>
      <c r="H112" s="5"/>
      <c r="I112" s="5"/>
      <c r="J112" s="76">
        <v>936.23</v>
      </c>
      <c r="K112" s="54">
        <f t="shared" si="2"/>
        <v>154.21601410005107</v>
      </c>
      <c r="L112" s="35"/>
    </row>
    <row r="113" spans="2:12" x14ac:dyDescent="0.25">
      <c r="B113" s="8"/>
      <c r="C113" s="8"/>
      <c r="D113" s="9"/>
      <c r="E113" s="9">
        <v>3433</v>
      </c>
      <c r="F113" s="9" t="s">
        <v>116</v>
      </c>
      <c r="G113" s="76">
        <v>14.97</v>
      </c>
      <c r="H113" s="5"/>
      <c r="I113" s="5"/>
      <c r="J113" s="76">
        <v>0.13</v>
      </c>
      <c r="K113" s="54">
        <f t="shared" si="2"/>
        <v>0.86840347361389447</v>
      </c>
      <c r="L113" s="35"/>
    </row>
    <row r="114" spans="2:12" x14ac:dyDescent="0.25">
      <c r="B114" s="8"/>
      <c r="C114" s="8"/>
      <c r="D114" s="9"/>
      <c r="E114" s="9"/>
      <c r="F114" s="9"/>
      <c r="G114" s="76"/>
      <c r="H114" s="5"/>
      <c r="I114" s="5"/>
      <c r="J114" s="76"/>
      <c r="K114" s="54"/>
      <c r="L114" s="35"/>
    </row>
    <row r="115" spans="2:12" x14ac:dyDescent="0.25">
      <c r="B115" s="8"/>
      <c r="C115" s="8">
        <v>38</v>
      </c>
      <c r="D115" s="9"/>
      <c r="E115" s="9"/>
      <c r="F115" s="9" t="s">
        <v>117</v>
      </c>
      <c r="G115" s="76">
        <f>SUM(G116)</f>
        <v>0</v>
      </c>
      <c r="H115" s="5">
        <v>38100</v>
      </c>
      <c r="I115" s="5">
        <v>0</v>
      </c>
      <c r="J115" s="76">
        <f>SUM(J116)</f>
        <v>0</v>
      </c>
      <c r="K115" s="54"/>
      <c r="L115" s="54"/>
    </row>
    <row r="116" spans="2:12" x14ac:dyDescent="0.25">
      <c r="B116" s="8"/>
      <c r="C116" s="8"/>
      <c r="D116" s="9">
        <v>383</v>
      </c>
      <c r="E116" s="9"/>
      <c r="F116" s="9" t="s">
        <v>118</v>
      </c>
      <c r="G116" s="76">
        <f>SUM(G117)</f>
        <v>0</v>
      </c>
      <c r="H116" s="5"/>
      <c r="I116" s="5"/>
      <c r="J116" s="76">
        <f>SUM(J117)</f>
        <v>0</v>
      </c>
      <c r="K116" s="54"/>
      <c r="L116" s="35"/>
    </row>
    <row r="117" spans="2:12" x14ac:dyDescent="0.25">
      <c r="B117" s="8"/>
      <c r="C117" s="8"/>
      <c r="D117" s="9"/>
      <c r="E117" s="9">
        <v>3831</v>
      </c>
      <c r="F117" s="9" t="s">
        <v>119</v>
      </c>
      <c r="G117" s="76">
        <v>0</v>
      </c>
      <c r="H117" s="5"/>
      <c r="I117" s="5"/>
      <c r="J117" s="76">
        <v>0</v>
      </c>
      <c r="K117" s="54"/>
      <c r="L117" s="35"/>
    </row>
    <row r="118" spans="2:12" x14ac:dyDescent="0.25">
      <c r="B118" s="8"/>
      <c r="C118" s="8"/>
      <c r="D118" s="9"/>
      <c r="E118" s="9"/>
      <c r="F118" s="9"/>
      <c r="G118" s="76"/>
      <c r="H118" s="5"/>
      <c r="I118" s="5"/>
      <c r="J118" s="76"/>
      <c r="K118" s="54"/>
      <c r="L118" s="35"/>
    </row>
    <row r="119" spans="2:12" x14ac:dyDescent="0.25">
      <c r="B119" s="8"/>
      <c r="C119" s="8"/>
      <c r="D119" s="9"/>
      <c r="E119" s="9"/>
      <c r="F119" s="9"/>
      <c r="G119" s="76"/>
      <c r="H119" s="5"/>
      <c r="I119" s="5"/>
      <c r="J119" s="76"/>
      <c r="K119" s="54"/>
      <c r="L119" s="35"/>
    </row>
    <row r="120" spans="2:12" x14ac:dyDescent="0.25">
      <c r="B120" s="10">
        <v>4</v>
      </c>
      <c r="C120" s="11"/>
      <c r="D120" s="11"/>
      <c r="E120" s="11"/>
      <c r="F120" s="28" t="s">
        <v>5</v>
      </c>
      <c r="G120" s="75">
        <f>SUM(G121+G125+G138)</f>
        <v>14338.24</v>
      </c>
      <c r="H120" s="42">
        <f>SUM(H121+H125+H138)</f>
        <v>317250</v>
      </c>
      <c r="I120" s="42">
        <v>0</v>
      </c>
      <c r="J120" s="75">
        <f>SUM(J121+J125+J138)</f>
        <v>178933.7</v>
      </c>
      <c r="K120" s="80">
        <f t="shared" si="2"/>
        <v>1247.9474468275048</v>
      </c>
      <c r="L120" s="80">
        <f>SUM(J120/H120*100)</f>
        <v>56.401481481481483</v>
      </c>
    </row>
    <row r="121" spans="2:12" x14ac:dyDescent="0.25">
      <c r="B121" s="10"/>
      <c r="C121" s="12">
        <v>41</v>
      </c>
      <c r="D121" s="12"/>
      <c r="E121" s="12"/>
      <c r="F121" s="29" t="s">
        <v>145</v>
      </c>
      <c r="G121" s="76">
        <f>SUM(G122)</f>
        <v>0</v>
      </c>
      <c r="H121" s="5">
        <v>3300</v>
      </c>
      <c r="I121" s="6">
        <v>0</v>
      </c>
      <c r="J121" s="76">
        <f>SUM(J122)</f>
        <v>0</v>
      </c>
      <c r="K121" s="54">
        <v>0</v>
      </c>
      <c r="L121" s="35"/>
    </row>
    <row r="122" spans="2:12" x14ac:dyDescent="0.25">
      <c r="B122" s="10"/>
      <c r="C122" s="12"/>
      <c r="D122" s="8">
        <v>412</v>
      </c>
      <c r="E122" s="8"/>
      <c r="F122" s="8" t="s">
        <v>154</v>
      </c>
      <c r="G122" s="76">
        <f>SUM(G123)</f>
        <v>0</v>
      </c>
      <c r="H122" s="5"/>
      <c r="I122" s="6"/>
      <c r="J122" s="76">
        <f>SUM(J123)</f>
        <v>0</v>
      </c>
      <c r="K122" s="54">
        <v>0</v>
      </c>
      <c r="L122" s="35"/>
    </row>
    <row r="123" spans="2:12" x14ac:dyDescent="0.25">
      <c r="B123" s="10"/>
      <c r="C123" s="12"/>
      <c r="D123" s="8"/>
      <c r="E123" s="8">
        <v>4123</v>
      </c>
      <c r="F123" s="8" t="s">
        <v>155</v>
      </c>
      <c r="G123" s="76">
        <v>0</v>
      </c>
      <c r="H123" s="5"/>
      <c r="I123" s="6"/>
      <c r="J123" s="76">
        <v>0</v>
      </c>
      <c r="K123" s="54">
        <v>0</v>
      </c>
      <c r="L123" s="35"/>
    </row>
    <row r="124" spans="2:12" x14ac:dyDescent="0.25">
      <c r="B124" s="10"/>
      <c r="C124" s="11"/>
      <c r="D124" s="11"/>
      <c r="E124" s="11"/>
      <c r="F124" s="28"/>
      <c r="G124" s="76"/>
      <c r="H124" s="5"/>
      <c r="I124" s="5"/>
      <c r="J124" s="76"/>
      <c r="K124" s="54"/>
      <c r="L124" s="54"/>
    </row>
    <row r="125" spans="2:12" x14ac:dyDescent="0.25">
      <c r="B125" s="12"/>
      <c r="C125" s="12">
        <v>42</v>
      </c>
      <c r="D125" s="12"/>
      <c r="E125" s="12"/>
      <c r="F125" s="29" t="s">
        <v>120</v>
      </c>
      <c r="G125" s="79">
        <f>SUM(G126+G133)</f>
        <v>14284.49</v>
      </c>
      <c r="H125" s="5">
        <v>292950</v>
      </c>
      <c r="I125" s="6">
        <v>0</v>
      </c>
      <c r="J125" s="79">
        <f>SUM(J126+J133)</f>
        <v>175941.2</v>
      </c>
      <c r="K125" s="54">
        <f t="shared" si="2"/>
        <v>1231.693956172044</v>
      </c>
      <c r="L125" s="54">
        <f>SUM(J125/H125*100)</f>
        <v>60.058440006827105</v>
      </c>
    </row>
    <row r="126" spans="2:12" x14ac:dyDescent="0.25">
      <c r="B126" s="12"/>
      <c r="C126" s="12"/>
      <c r="D126" s="8">
        <v>422</v>
      </c>
      <c r="E126" s="8"/>
      <c r="F126" s="8" t="s">
        <v>121</v>
      </c>
      <c r="G126" s="79">
        <f>SUM(G127+G128+G129+G130+G131)</f>
        <v>2784.49</v>
      </c>
      <c r="H126" s="5"/>
      <c r="I126" s="6"/>
      <c r="J126" s="79">
        <f>SUM(J127+J128+J129+J130+J131)</f>
        <v>25246.2</v>
      </c>
      <c r="K126" s="54">
        <f t="shared" si="2"/>
        <v>906.6723170131695</v>
      </c>
      <c r="L126" s="35"/>
    </row>
    <row r="127" spans="2:12" x14ac:dyDescent="0.25">
      <c r="B127" s="12"/>
      <c r="C127" s="12"/>
      <c r="D127" s="8"/>
      <c r="E127" s="8">
        <v>4221</v>
      </c>
      <c r="F127" s="8" t="s">
        <v>122</v>
      </c>
      <c r="G127" s="76">
        <v>647.5</v>
      </c>
      <c r="H127" s="5"/>
      <c r="I127" s="6"/>
      <c r="J127" s="76">
        <v>16698.66</v>
      </c>
      <c r="K127" s="54">
        <f>SUM(J127/G127)</f>
        <v>25.789436293436292</v>
      </c>
      <c r="L127" s="35"/>
    </row>
    <row r="128" spans="2:12" x14ac:dyDescent="0.25">
      <c r="B128" s="12"/>
      <c r="C128" s="12"/>
      <c r="D128" s="8"/>
      <c r="E128" s="8">
        <v>4222</v>
      </c>
      <c r="F128" s="8" t="s">
        <v>123</v>
      </c>
      <c r="G128" s="76">
        <v>0</v>
      </c>
      <c r="H128" s="5"/>
      <c r="I128" s="6"/>
      <c r="J128" s="76">
        <v>699.99</v>
      </c>
      <c r="K128" s="54"/>
      <c r="L128" s="35"/>
    </row>
    <row r="129" spans="2:12" x14ac:dyDescent="0.25">
      <c r="B129" s="12"/>
      <c r="C129" s="12"/>
      <c r="D129" s="8"/>
      <c r="E129" s="8">
        <v>4223</v>
      </c>
      <c r="F129" s="8" t="s">
        <v>124</v>
      </c>
      <c r="G129" s="76">
        <v>0</v>
      </c>
      <c r="H129" s="5"/>
      <c r="I129" s="6"/>
      <c r="J129" s="76">
        <v>1084.8499999999999</v>
      </c>
      <c r="K129" s="54">
        <v>0</v>
      </c>
      <c r="L129" s="54"/>
    </row>
    <row r="130" spans="2:12" x14ac:dyDescent="0.25">
      <c r="B130" s="12"/>
      <c r="C130" s="12"/>
      <c r="D130" s="8"/>
      <c r="E130" s="8">
        <v>4225</v>
      </c>
      <c r="F130" s="8" t="s">
        <v>125</v>
      </c>
      <c r="G130" s="76">
        <v>0</v>
      </c>
      <c r="H130" s="5"/>
      <c r="I130" s="6"/>
      <c r="J130" s="76">
        <v>0</v>
      </c>
      <c r="K130" s="54"/>
      <c r="L130" s="35"/>
    </row>
    <row r="131" spans="2:12" x14ac:dyDescent="0.25">
      <c r="B131" s="12"/>
      <c r="C131" s="12"/>
      <c r="D131" s="8"/>
      <c r="E131" s="8">
        <v>4227</v>
      </c>
      <c r="F131" s="8" t="s">
        <v>126</v>
      </c>
      <c r="G131" s="76">
        <v>2136.9899999999998</v>
      </c>
      <c r="H131" s="5"/>
      <c r="I131" s="6"/>
      <c r="J131" s="76">
        <v>6762.7</v>
      </c>
      <c r="K131" s="54"/>
      <c r="L131" s="35"/>
    </row>
    <row r="132" spans="2:12" x14ac:dyDescent="0.25">
      <c r="B132" s="12"/>
      <c r="C132" s="12"/>
      <c r="D132" s="8"/>
      <c r="E132" s="8"/>
      <c r="F132" s="8"/>
      <c r="G132" s="76"/>
      <c r="H132" s="5"/>
      <c r="I132" s="6"/>
      <c r="J132" s="76"/>
      <c r="K132" s="54"/>
      <c r="L132" s="35"/>
    </row>
    <row r="133" spans="2:12" x14ac:dyDescent="0.25">
      <c r="B133" s="12"/>
      <c r="C133" s="12"/>
      <c r="D133" s="8">
        <v>424</v>
      </c>
      <c r="E133" s="8"/>
      <c r="F133" s="8" t="s">
        <v>127</v>
      </c>
      <c r="G133" s="76">
        <f>SUM(G134:G136)</f>
        <v>11500</v>
      </c>
      <c r="H133" s="5"/>
      <c r="I133" s="6"/>
      <c r="J133" s="76">
        <f>SUM(J134:J136)</f>
        <v>150695</v>
      </c>
      <c r="K133" s="54">
        <f t="shared" ref="K133:K140" si="3">SUM(J133/G133*100)</f>
        <v>1310.3913043478262</v>
      </c>
      <c r="L133" s="35"/>
    </row>
    <row r="134" spans="2:12" x14ac:dyDescent="0.25">
      <c r="B134" s="12"/>
      <c r="C134" s="12"/>
      <c r="D134" s="8"/>
      <c r="E134" s="8">
        <v>4242</v>
      </c>
      <c r="F134" s="8" t="s">
        <v>128</v>
      </c>
      <c r="G134" s="76">
        <v>5000</v>
      </c>
      <c r="H134" s="5"/>
      <c r="I134" s="6"/>
      <c r="J134" s="76"/>
      <c r="K134" s="54"/>
      <c r="L134" s="35"/>
    </row>
    <row r="135" spans="2:12" x14ac:dyDescent="0.25">
      <c r="B135" s="12"/>
      <c r="C135" s="12"/>
      <c r="D135" s="8"/>
      <c r="E135" s="8">
        <v>4243</v>
      </c>
      <c r="F135" s="8" t="s">
        <v>187</v>
      </c>
      <c r="G135" s="76">
        <v>0</v>
      </c>
      <c r="H135" s="5"/>
      <c r="I135" s="6"/>
      <c r="J135" s="76">
        <v>150695</v>
      </c>
      <c r="K135" s="54"/>
      <c r="L135" s="35"/>
    </row>
    <row r="136" spans="2:12" x14ac:dyDescent="0.25">
      <c r="B136" s="12"/>
      <c r="C136" s="12"/>
      <c r="D136" s="8"/>
      <c r="E136" s="8">
        <v>4244</v>
      </c>
      <c r="F136" s="8" t="s">
        <v>129</v>
      </c>
      <c r="G136" s="76">
        <v>6500</v>
      </c>
      <c r="H136" s="5"/>
      <c r="I136" s="6"/>
      <c r="J136" s="76">
        <v>0</v>
      </c>
      <c r="K136" s="54">
        <f t="shared" si="3"/>
        <v>0</v>
      </c>
      <c r="L136" s="35"/>
    </row>
    <row r="137" spans="2:12" x14ac:dyDescent="0.25">
      <c r="B137" s="12"/>
      <c r="C137" s="12"/>
      <c r="D137" s="8"/>
      <c r="E137" s="8"/>
      <c r="F137" s="8"/>
      <c r="G137" s="76"/>
      <c r="H137" s="5"/>
      <c r="I137" s="6"/>
      <c r="J137" s="76"/>
      <c r="K137" s="35"/>
      <c r="L137" s="35"/>
    </row>
    <row r="138" spans="2:12" x14ac:dyDescent="0.25">
      <c r="B138" s="12"/>
      <c r="C138" s="12">
        <v>45</v>
      </c>
      <c r="D138" s="8"/>
      <c r="E138" s="8"/>
      <c r="F138" s="8" t="s">
        <v>130</v>
      </c>
      <c r="G138" s="76">
        <f>SUM(G139)</f>
        <v>53.75</v>
      </c>
      <c r="H138" s="5">
        <v>21000</v>
      </c>
      <c r="I138" s="6">
        <v>0</v>
      </c>
      <c r="J138" s="76">
        <f>SUM(J139)</f>
        <v>2992.5</v>
      </c>
      <c r="K138" s="54">
        <f t="shared" si="3"/>
        <v>5567.4418604651164</v>
      </c>
      <c r="L138" s="54">
        <f>SUM(J138/H138*100)</f>
        <v>14.249999999999998</v>
      </c>
    </row>
    <row r="139" spans="2:12" x14ac:dyDescent="0.25">
      <c r="B139" s="12"/>
      <c r="C139" s="12"/>
      <c r="D139" s="8">
        <v>452</v>
      </c>
      <c r="E139" s="8"/>
      <c r="F139" s="8" t="s">
        <v>131</v>
      </c>
      <c r="G139" s="76">
        <f>SUM(G140)</f>
        <v>53.75</v>
      </c>
      <c r="H139" s="5"/>
      <c r="I139" s="6"/>
      <c r="J139" s="76">
        <f>SUM(J140)</f>
        <v>2992.5</v>
      </c>
      <c r="K139" s="54">
        <f t="shared" si="3"/>
        <v>5567.4418604651164</v>
      </c>
      <c r="L139" s="35"/>
    </row>
    <row r="140" spans="2:12" x14ac:dyDescent="0.25">
      <c r="B140" s="12"/>
      <c r="C140" s="12"/>
      <c r="D140" s="8"/>
      <c r="E140" s="8">
        <v>4521</v>
      </c>
      <c r="F140" s="8" t="s">
        <v>131</v>
      </c>
      <c r="G140" s="76">
        <v>53.75</v>
      </c>
      <c r="H140" s="5"/>
      <c r="I140" s="6"/>
      <c r="J140" s="76">
        <v>2992.5</v>
      </c>
      <c r="K140" s="54">
        <f t="shared" si="3"/>
        <v>5567.4418604651164</v>
      </c>
      <c r="L140" s="35"/>
    </row>
    <row r="141" spans="2:12" x14ac:dyDescent="0.25">
      <c r="B141" s="12"/>
      <c r="C141" s="12"/>
      <c r="D141" s="8"/>
      <c r="E141" s="8"/>
      <c r="F141" s="8"/>
      <c r="G141" s="76"/>
      <c r="H141" s="5"/>
      <c r="I141" s="6"/>
      <c r="J141" s="76"/>
      <c r="K141" s="35"/>
      <c r="L141" s="35"/>
    </row>
    <row r="142" spans="2:12" x14ac:dyDescent="0.25">
      <c r="G142" s="77"/>
      <c r="J142" s="77"/>
    </row>
    <row r="143" spans="2:12" x14ac:dyDescent="0.25">
      <c r="G143" s="77"/>
      <c r="J143" s="77"/>
    </row>
    <row r="144" spans="2:12" x14ac:dyDescent="0.25">
      <c r="G144" s="77"/>
      <c r="J144" s="77"/>
    </row>
    <row r="145" spans="7:10" x14ac:dyDescent="0.25">
      <c r="G145" s="77"/>
      <c r="J145" s="77"/>
    </row>
    <row r="146" spans="7:10" x14ac:dyDescent="0.25">
      <c r="G146" s="77"/>
      <c r="J146" s="77"/>
    </row>
    <row r="147" spans="7:10" x14ac:dyDescent="0.25">
      <c r="G147" s="77"/>
      <c r="J147" s="77"/>
    </row>
    <row r="148" spans="7:10" x14ac:dyDescent="0.25">
      <c r="G148" s="77"/>
      <c r="J148" s="77"/>
    </row>
    <row r="149" spans="7:10" x14ac:dyDescent="0.25">
      <c r="G149" s="77"/>
      <c r="J149" s="77"/>
    </row>
    <row r="150" spans="7:10" x14ac:dyDescent="0.25">
      <c r="G150" s="77"/>
      <c r="J150" s="77"/>
    </row>
    <row r="151" spans="7:10" x14ac:dyDescent="0.25">
      <c r="G151" s="77"/>
      <c r="J151" s="77"/>
    </row>
    <row r="152" spans="7:10" x14ac:dyDescent="0.25">
      <c r="G152" s="77"/>
      <c r="J152" s="77"/>
    </row>
    <row r="153" spans="7:10" x14ac:dyDescent="0.25">
      <c r="G153" s="77"/>
      <c r="J153" s="77"/>
    </row>
    <row r="154" spans="7:10" x14ac:dyDescent="0.25">
      <c r="G154" s="77"/>
      <c r="J154" s="77"/>
    </row>
    <row r="155" spans="7:10" x14ac:dyDescent="0.25">
      <c r="G155" s="77"/>
      <c r="J155" s="77"/>
    </row>
    <row r="156" spans="7:10" x14ac:dyDescent="0.25">
      <c r="G156" s="77"/>
      <c r="J156" s="77"/>
    </row>
    <row r="157" spans="7:10" x14ac:dyDescent="0.25">
      <c r="G157" s="77"/>
      <c r="J157" s="77"/>
    </row>
    <row r="158" spans="7:10" x14ac:dyDescent="0.25">
      <c r="G158" s="77"/>
      <c r="J158" s="77"/>
    </row>
    <row r="159" spans="7:10" x14ac:dyDescent="0.25">
      <c r="G159" s="77"/>
      <c r="J159" s="77"/>
    </row>
    <row r="160" spans="7:10" x14ac:dyDescent="0.25">
      <c r="G160" s="77"/>
      <c r="J160" s="77"/>
    </row>
    <row r="161" spans="10:10" x14ac:dyDescent="0.25">
      <c r="J161" s="77"/>
    </row>
    <row r="162" spans="10:10" x14ac:dyDescent="0.25">
      <c r="J162" s="77"/>
    </row>
    <row r="163" spans="10:10" x14ac:dyDescent="0.25">
      <c r="J163" s="77"/>
    </row>
    <row r="164" spans="10:10" x14ac:dyDescent="0.25">
      <c r="J164" s="77"/>
    </row>
    <row r="165" spans="10:10" x14ac:dyDescent="0.25">
      <c r="J165" s="77"/>
    </row>
    <row r="166" spans="10:10" x14ac:dyDescent="0.25">
      <c r="J166" s="77"/>
    </row>
    <row r="167" spans="10:10" x14ac:dyDescent="0.25">
      <c r="J167" s="77"/>
    </row>
    <row r="168" spans="10:10" x14ac:dyDescent="0.25">
      <c r="J168" s="77"/>
    </row>
    <row r="169" spans="10:10" x14ac:dyDescent="0.25">
      <c r="J169" s="77"/>
    </row>
    <row r="170" spans="10:10" x14ac:dyDescent="0.25">
      <c r="J170" s="77"/>
    </row>
    <row r="171" spans="10:10" x14ac:dyDescent="0.25">
      <c r="J171" s="77"/>
    </row>
    <row r="172" spans="10:10" x14ac:dyDescent="0.25">
      <c r="J172" s="77"/>
    </row>
  </sheetData>
  <mergeCells count="10">
    <mergeCell ref="B60:F60"/>
    <mergeCell ref="B59:F59"/>
    <mergeCell ref="B2:L2"/>
    <mergeCell ref="B4:L4"/>
    <mergeCell ref="B6:L6"/>
    <mergeCell ref="B47:F47"/>
    <mergeCell ref="B48:F48"/>
    <mergeCell ref="B53:F53"/>
    <mergeCell ref="B8:F8"/>
    <mergeCell ref="B9:F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4"/>
  <sheetViews>
    <sheetView topLeftCell="A16" workbookViewId="0">
      <selection activeCell="F32" sqref="F3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  <col min="11" max="11" width="11.7109375" bestFit="1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42" t="s">
        <v>189</v>
      </c>
      <c r="C2" s="142"/>
      <c r="D2" s="142"/>
      <c r="E2" s="142"/>
      <c r="F2" s="142"/>
      <c r="G2" s="142"/>
      <c r="H2" s="14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8" t="s">
        <v>6</v>
      </c>
      <c r="C4" s="48" t="s">
        <v>59</v>
      </c>
      <c r="D4" s="48" t="s">
        <v>190</v>
      </c>
      <c r="E4" s="48" t="s">
        <v>191</v>
      </c>
      <c r="F4" s="48" t="s">
        <v>192</v>
      </c>
      <c r="G4" s="48" t="s">
        <v>16</v>
      </c>
      <c r="H4" s="48" t="s">
        <v>44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17</v>
      </c>
      <c r="H5" s="48" t="s">
        <v>159</v>
      </c>
    </row>
    <row r="6" spans="2:8" x14ac:dyDescent="0.25">
      <c r="B6" s="7" t="s">
        <v>37</v>
      </c>
      <c r="C6" s="81">
        <f>SUM(C7+C10+C15)</f>
        <v>841382.09</v>
      </c>
      <c r="D6" s="75">
        <f>SUM(D7+D10+D15)</f>
        <v>2796997</v>
      </c>
      <c r="E6" s="138">
        <v>0</v>
      </c>
      <c r="F6" s="75">
        <f>SUM(F7+F10+F15)</f>
        <v>1316957.78</v>
      </c>
      <c r="G6" s="80">
        <f>SUM(F6/C6*100)</f>
        <v>156.52315347002454</v>
      </c>
      <c r="H6" s="80">
        <f>SUM(F6/D6*100)</f>
        <v>47.084704774442024</v>
      </c>
    </row>
    <row r="7" spans="2:8" x14ac:dyDescent="0.25">
      <c r="B7" s="28" t="s">
        <v>35</v>
      </c>
      <c r="C7" s="79">
        <f>SUM(C8)</f>
        <v>796512.01</v>
      </c>
      <c r="D7" s="79">
        <f>SUM(D8)</f>
        <v>2590128</v>
      </c>
      <c r="E7" s="5">
        <v>0</v>
      </c>
      <c r="F7" s="79">
        <f>SUM(F8)</f>
        <v>1189169.4099999999</v>
      </c>
      <c r="G7" s="54">
        <f t="shared" ref="G7:G8" si="0">SUM(F7/C7*100)</f>
        <v>149.29710978243756</v>
      </c>
      <c r="H7" s="54">
        <f t="shared" ref="H7:H8" si="1">SUM(F7/D7*100)</f>
        <v>45.911607843318933</v>
      </c>
    </row>
    <row r="8" spans="2:8" x14ac:dyDescent="0.25">
      <c r="B8" s="9" t="s">
        <v>132</v>
      </c>
      <c r="C8" s="79">
        <v>796512.01</v>
      </c>
      <c r="D8" s="79">
        <v>2590128</v>
      </c>
      <c r="E8" s="5">
        <v>0</v>
      </c>
      <c r="F8" s="79">
        <v>1189169.4099999999</v>
      </c>
      <c r="G8" s="54">
        <f t="shared" si="0"/>
        <v>149.29710978243756</v>
      </c>
      <c r="H8" s="54">
        <f t="shared" si="1"/>
        <v>45.911607843318933</v>
      </c>
    </row>
    <row r="9" spans="2:8" x14ac:dyDescent="0.25">
      <c r="B9" s="12"/>
      <c r="C9" s="79"/>
      <c r="D9" s="79"/>
      <c r="E9" s="5"/>
      <c r="F9" s="79"/>
      <c r="G9" s="35"/>
      <c r="H9" s="54"/>
    </row>
    <row r="10" spans="2:8" x14ac:dyDescent="0.25">
      <c r="B10" s="7" t="s">
        <v>133</v>
      </c>
      <c r="C10" s="79">
        <f>SUM(C11)</f>
        <v>32659.58</v>
      </c>
      <c r="D10" s="79">
        <f>SUM(D11)</f>
        <v>100516</v>
      </c>
      <c r="E10" s="6">
        <v>0</v>
      </c>
      <c r="F10" s="79">
        <f>SUM(F11)</f>
        <v>38838.370000000003</v>
      </c>
      <c r="G10" s="54">
        <f t="shared" ref="G10:G11" si="2">SUM(F10/C10*100)</f>
        <v>118.9187674795573</v>
      </c>
      <c r="H10" s="54">
        <f t="shared" ref="H10:H11" si="3">SUM(F10/D10*100)</f>
        <v>38.638992797166622</v>
      </c>
    </row>
    <row r="11" spans="2:8" x14ac:dyDescent="0.25">
      <c r="B11" s="37" t="s">
        <v>135</v>
      </c>
      <c r="C11" s="79">
        <v>32659.58</v>
      </c>
      <c r="D11" s="79">
        <v>100516</v>
      </c>
      <c r="E11" s="6">
        <v>0</v>
      </c>
      <c r="F11" s="79">
        <v>38838.370000000003</v>
      </c>
      <c r="G11" s="54">
        <f t="shared" si="2"/>
        <v>118.9187674795573</v>
      </c>
      <c r="H11" s="54">
        <f t="shared" si="3"/>
        <v>38.638992797166622</v>
      </c>
    </row>
    <row r="12" spans="2:8" x14ac:dyDescent="0.25">
      <c r="B12" s="37"/>
      <c r="C12" s="79"/>
      <c r="D12" s="79"/>
      <c r="E12" s="6"/>
      <c r="F12" s="79"/>
      <c r="G12" s="35"/>
      <c r="H12" s="54"/>
    </row>
    <row r="13" spans="2:8" x14ac:dyDescent="0.25">
      <c r="B13" s="37"/>
      <c r="C13" s="79"/>
      <c r="D13" s="79"/>
      <c r="E13" s="6"/>
      <c r="F13" s="79"/>
      <c r="G13" s="35"/>
      <c r="H13" s="54"/>
    </row>
    <row r="14" spans="2:8" x14ac:dyDescent="0.25">
      <c r="B14" s="7"/>
      <c r="C14" s="79"/>
      <c r="D14" s="79"/>
      <c r="E14" s="6"/>
      <c r="F14" s="79"/>
      <c r="G14" s="35"/>
      <c r="H14" s="54"/>
    </row>
    <row r="15" spans="2:8" x14ac:dyDescent="0.25">
      <c r="B15" s="7" t="s">
        <v>134</v>
      </c>
      <c r="C15" s="79">
        <f>SUM(C16)</f>
        <v>12210.5</v>
      </c>
      <c r="D15" s="79">
        <f>SUM(D16)</f>
        <v>106353</v>
      </c>
      <c r="E15" s="6">
        <v>0</v>
      </c>
      <c r="F15" s="79">
        <f>SUM(F16)</f>
        <v>88950</v>
      </c>
      <c r="G15" s="54">
        <f>SUM(F15/C15*100)</f>
        <v>728.47139756766717</v>
      </c>
      <c r="H15" s="54">
        <f>SUM(F15/D15*100)</f>
        <v>83.636568785083625</v>
      </c>
    </row>
    <row r="16" spans="2:8" ht="25.5" x14ac:dyDescent="0.25">
      <c r="B16" s="37" t="s">
        <v>137</v>
      </c>
      <c r="C16" s="79">
        <v>12210.5</v>
      </c>
      <c r="D16" s="79">
        <v>106353</v>
      </c>
      <c r="E16" s="6">
        <v>0</v>
      </c>
      <c r="F16" s="79">
        <v>88950</v>
      </c>
      <c r="G16" s="54">
        <f>SUM(F16/C16*100)</f>
        <v>728.47139756766717</v>
      </c>
      <c r="H16" s="54">
        <f>SUM(F16/D16*100)</f>
        <v>83.636568785083625</v>
      </c>
    </row>
    <row r="17" spans="2:11" x14ac:dyDescent="0.25">
      <c r="B17" s="37"/>
      <c r="C17" s="79"/>
      <c r="D17" s="79"/>
      <c r="E17" s="6"/>
      <c r="F17" s="79"/>
      <c r="G17" s="35"/>
      <c r="H17" s="35"/>
    </row>
    <row r="18" spans="2:11" x14ac:dyDescent="0.25">
      <c r="B18" s="37"/>
      <c r="C18" s="79"/>
      <c r="D18" s="79"/>
      <c r="E18" s="6"/>
      <c r="F18" s="79"/>
      <c r="G18" s="35"/>
      <c r="H18" s="35"/>
    </row>
    <row r="19" spans="2:11" x14ac:dyDescent="0.25">
      <c r="B19" s="37"/>
      <c r="C19" s="79"/>
      <c r="D19" s="79"/>
      <c r="E19" s="6"/>
      <c r="F19" s="79"/>
      <c r="G19" s="35"/>
      <c r="H19" s="35"/>
    </row>
    <row r="20" spans="2:11" x14ac:dyDescent="0.25">
      <c r="B20" s="37"/>
      <c r="C20" s="79"/>
      <c r="D20" s="79"/>
      <c r="E20" s="6"/>
      <c r="F20" s="79"/>
      <c r="G20" s="35"/>
      <c r="H20" s="35"/>
    </row>
    <row r="21" spans="2:11" ht="15.75" customHeight="1" x14ac:dyDescent="0.25">
      <c r="B21" s="7" t="s">
        <v>36</v>
      </c>
      <c r="C21" s="79">
        <f>SUM(C22+C25+C30)</f>
        <v>818039.28</v>
      </c>
      <c r="D21" s="79">
        <f>SUM(D22+D25+D30)</f>
        <v>2796997</v>
      </c>
      <c r="E21" s="6">
        <v>0</v>
      </c>
      <c r="F21" s="79">
        <f>SUM(F22+F25+F30)</f>
        <v>1295970.3399999999</v>
      </c>
      <c r="G21" s="54">
        <f t="shared" ref="G21:G23" si="4">SUM(F21/C21*100)</f>
        <v>158.42397445755901</v>
      </c>
      <c r="H21" s="54">
        <f t="shared" ref="H21:H22" si="5">SUM(F21/D21*100)</f>
        <v>46.334348588861552</v>
      </c>
    </row>
    <row r="22" spans="2:11" ht="15.75" customHeight="1" x14ac:dyDescent="0.25">
      <c r="B22" s="28" t="s">
        <v>35</v>
      </c>
      <c r="C22" s="79">
        <f>SUM(C23+C24)</f>
        <v>796512.01</v>
      </c>
      <c r="D22" s="79">
        <v>2590128</v>
      </c>
      <c r="E22" s="5">
        <v>0</v>
      </c>
      <c r="F22" s="79">
        <v>1189169.4099999999</v>
      </c>
      <c r="G22" s="54">
        <f t="shared" si="4"/>
        <v>149.29710978243756</v>
      </c>
      <c r="H22" s="54">
        <f t="shared" si="5"/>
        <v>45.911607843318933</v>
      </c>
    </row>
    <row r="23" spans="2:11" x14ac:dyDescent="0.25">
      <c r="B23" s="9" t="s">
        <v>132</v>
      </c>
      <c r="C23" s="79">
        <v>796512.01</v>
      </c>
      <c r="D23" s="79"/>
      <c r="E23" s="5">
        <v>0</v>
      </c>
      <c r="F23" s="79">
        <v>0</v>
      </c>
      <c r="G23" s="54">
        <f t="shared" si="4"/>
        <v>0</v>
      </c>
      <c r="H23" s="54">
        <v>0</v>
      </c>
    </row>
    <row r="24" spans="2:11" x14ac:dyDescent="0.25">
      <c r="B24" s="12"/>
      <c r="C24" s="79"/>
      <c r="D24" s="79"/>
      <c r="E24" s="5"/>
      <c r="F24" s="79"/>
      <c r="G24" s="35"/>
      <c r="H24" s="35"/>
    </row>
    <row r="25" spans="2:11" x14ac:dyDescent="0.25">
      <c r="B25" s="7" t="s">
        <v>133</v>
      </c>
      <c r="C25" s="79">
        <f>SUM(C26+C27)</f>
        <v>20917.39</v>
      </c>
      <c r="D25" s="79">
        <f>SUM(D26+D27)</f>
        <v>100516</v>
      </c>
      <c r="E25" s="5">
        <v>0</v>
      </c>
      <c r="F25" s="79">
        <f>SUM(F26+F27)</f>
        <v>29819.71</v>
      </c>
      <c r="G25" s="54">
        <f t="shared" ref="G25:G26" si="6">SUM(F25/C25*100)</f>
        <v>142.5594206542977</v>
      </c>
      <c r="H25" s="54">
        <f t="shared" ref="H25:H26" si="7">SUM(F25/D25*100)</f>
        <v>29.666630188228737</v>
      </c>
    </row>
    <row r="26" spans="2:11" x14ac:dyDescent="0.25">
      <c r="B26" s="37" t="s">
        <v>135</v>
      </c>
      <c r="C26" s="79">
        <v>7913.01</v>
      </c>
      <c r="D26" s="79">
        <v>100516</v>
      </c>
      <c r="E26" s="6">
        <v>0</v>
      </c>
      <c r="F26" s="79">
        <v>20978.21</v>
      </c>
      <c r="G26" s="54">
        <f t="shared" si="6"/>
        <v>265.11036887353862</v>
      </c>
      <c r="H26" s="54">
        <f t="shared" si="7"/>
        <v>20.870518126467427</v>
      </c>
      <c r="K26" s="77"/>
    </row>
    <row r="27" spans="2:11" ht="45" x14ac:dyDescent="0.25">
      <c r="B27" s="55" t="s">
        <v>136</v>
      </c>
      <c r="C27" s="79">
        <v>13004.38</v>
      </c>
      <c r="D27" s="79">
        <v>0</v>
      </c>
      <c r="E27" s="6">
        <v>0</v>
      </c>
      <c r="F27" s="79">
        <v>8841.5</v>
      </c>
      <c r="G27" s="54"/>
      <c r="H27" s="54">
        <v>0</v>
      </c>
    </row>
    <row r="28" spans="2:11" x14ac:dyDescent="0.25">
      <c r="B28" s="37"/>
      <c r="C28" s="79"/>
      <c r="D28" s="76"/>
      <c r="E28" s="6"/>
      <c r="F28" s="76"/>
      <c r="G28" s="35"/>
      <c r="H28" s="35"/>
    </row>
    <row r="29" spans="2:11" x14ac:dyDescent="0.25">
      <c r="B29" s="7"/>
      <c r="C29" s="79"/>
      <c r="D29" s="76"/>
      <c r="E29" s="6"/>
      <c r="F29" s="76"/>
      <c r="G29" s="35"/>
      <c r="H29" s="35"/>
    </row>
    <row r="30" spans="2:11" x14ac:dyDescent="0.25">
      <c r="B30" s="7" t="s">
        <v>134</v>
      </c>
      <c r="C30" s="130">
        <f>SUM(C31)</f>
        <v>609.88</v>
      </c>
      <c r="D30" s="82">
        <f>SUM(D31)</f>
        <v>106353</v>
      </c>
      <c r="E30" s="35">
        <v>0</v>
      </c>
      <c r="F30" s="82">
        <f>SUM(F31:F32)</f>
        <v>76981.22</v>
      </c>
      <c r="G30" s="54">
        <f t="shared" ref="G30:G31" si="8">SUM(F30/C30*100)</f>
        <v>12622.355217419821</v>
      </c>
      <c r="H30" s="54">
        <f>SUM(F30/D30*100)</f>
        <v>72.382744257331723</v>
      </c>
    </row>
    <row r="31" spans="2:11" ht="25.5" x14ac:dyDescent="0.25">
      <c r="B31" s="37" t="s">
        <v>137</v>
      </c>
      <c r="C31" s="130">
        <v>609.88</v>
      </c>
      <c r="D31" s="82">
        <v>106353</v>
      </c>
      <c r="E31" s="35">
        <v>0</v>
      </c>
      <c r="F31" s="82">
        <v>75350</v>
      </c>
      <c r="G31" s="54">
        <f t="shared" si="8"/>
        <v>12354.889486456352</v>
      </c>
      <c r="H31" s="54">
        <f>SUM(F31/D31*100)</f>
        <v>70.848965238404176</v>
      </c>
    </row>
    <row r="32" spans="2:11" ht="45" x14ac:dyDescent="0.25">
      <c r="B32" s="55" t="s">
        <v>136</v>
      </c>
      <c r="C32" s="137">
        <v>0</v>
      </c>
      <c r="D32" s="35">
        <v>0</v>
      </c>
      <c r="E32" s="35">
        <v>0</v>
      </c>
      <c r="F32" s="82">
        <v>1631.22</v>
      </c>
      <c r="G32" s="35">
        <v>0</v>
      </c>
      <c r="H32" s="35">
        <v>0</v>
      </c>
    </row>
    <row r="33" spans="2:8" x14ac:dyDescent="0.25">
      <c r="B33" s="35"/>
      <c r="C33" s="35"/>
      <c r="D33" s="35"/>
      <c r="E33" s="35"/>
      <c r="F33" s="35"/>
      <c r="G33" s="35"/>
      <c r="H33" s="35"/>
    </row>
    <row r="34" spans="2:8" ht="27" customHeight="1" x14ac:dyDescent="0.25">
      <c r="B34" s="174" t="s">
        <v>180</v>
      </c>
      <c r="C34" s="175"/>
      <c r="D34" s="175"/>
      <c r="E34" s="175"/>
      <c r="F34" s="175"/>
      <c r="G34" s="175"/>
      <c r="H34" s="176"/>
    </row>
    <row r="35" spans="2:8" x14ac:dyDescent="0.25">
      <c r="B35" s="35" t="s">
        <v>179</v>
      </c>
      <c r="C35" s="76">
        <f>SUM(C36)</f>
        <v>13004.38</v>
      </c>
      <c r="D35" s="139">
        <v>45876</v>
      </c>
      <c r="E35" s="6">
        <v>0</v>
      </c>
      <c r="F35" s="82">
        <f>SUM(F36:F37)</f>
        <v>10472.719999999999</v>
      </c>
      <c r="G35" s="54">
        <f t="shared" ref="G35:G36" si="9">SUM(F35/C35*100)</f>
        <v>80.532251441437424</v>
      </c>
      <c r="H35" s="54">
        <f>SUM(F35/D35*100)</f>
        <v>22.828319818641553</v>
      </c>
    </row>
    <row r="36" spans="2:8" x14ac:dyDescent="0.25">
      <c r="B36" s="55" t="s">
        <v>181</v>
      </c>
      <c r="C36" s="79">
        <v>13004.38</v>
      </c>
      <c r="D36" s="139">
        <v>35933</v>
      </c>
      <c r="E36" s="6">
        <v>0</v>
      </c>
      <c r="F36" s="82">
        <v>8841.5</v>
      </c>
      <c r="G36" s="54">
        <f t="shared" si="9"/>
        <v>67.988631522610078</v>
      </c>
      <c r="H36" s="54">
        <f>SUM(F36/D36*100)</f>
        <v>24.605515821111513</v>
      </c>
    </row>
    <row r="37" spans="2:8" x14ac:dyDescent="0.25">
      <c r="B37" s="35" t="s">
        <v>193</v>
      </c>
      <c r="C37" s="35">
        <v>0</v>
      </c>
      <c r="D37" s="82">
        <v>9943</v>
      </c>
      <c r="E37" s="35"/>
      <c r="F37" s="82">
        <v>1631.22</v>
      </c>
      <c r="G37" s="35"/>
      <c r="H37" s="35"/>
    </row>
    <row r="42" spans="2:8" x14ac:dyDescent="0.25">
      <c r="D42" s="77"/>
    </row>
    <row r="43" spans="2:8" x14ac:dyDescent="0.25">
      <c r="D43" s="77"/>
    </row>
    <row r="44" spans="2:8" x14ac:dyDescent="0.25">
      <c r="D44" s="77"/>
    </row>
  </sheetData>
  <mergeCells count="2">
    <mergeCell ref="B2:H2"/>
    <mergeCell ref="B34:H34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D21" sqref="D21"/>
    </sheetView>
  </sheetViews>
  <sheetFormatPr defaultRowHeight="15" x14ac:dyDescent="0.25"/>
  <cols>
    <col min="2" max="2" width="37.7109375" customWidth="1"/>
    <col min="3" max="3" width="19.28515625" customWidth="1"/>
    <col min="4" max="4" width="22.85546875" customWidth="1"/>
    <col min="5" max="5" width="17.5703125" customWidth="1"/>
    <col min="6" max="6" width="19" customWidth="1"/>
    <col min="7" max="8" width="12.2851562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42" t="s">
        <v>196</v>
      </c>
      <c r="C2" s="142"/>
      <c r="D2" s="142"/>
      <c r="E2" s="142"/>
      <c r="F2" s="142"/>
      <c r="G2" s="142"/>
      <c r="H2" s="14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8" t="s">
        <v>6</v>
      </c>
      <c r="C4" s="48" t="s">
        <v>140</v>
      </c>
      <c r="D4" s="48" t="s">
        <v>194</v>
      </c>
      <c r="E4" s="48" t="s">
        <v>191</v>
      </c>
      <c r="F4" s="48" t="s">
        <v>195</v>
      </c>
      <c r="G4" s="48" t="s">
        <v>16</v>
      </c>
      <c r="H4" s="48" t="s">
        <v>44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17</v>
      </c>
      <c r="H5" s="48" t="s">
        <v>159</v>
      </c>
    </row>
    <row r="6" spans="2:8" ht="15.75" customHeight="1" x14ac:dyDescent="0.25">
      <c r="B6" s="7" t="s">
        <v>36</v>
      </c>
      <c r="C6" s="76">
        <f t="shared" ref="C6:F7" si="0">SUM(C7)</f>
        <v>818039.28</v>
      </c>
      <c r="D6" s="76">
        <f t="shared" si="0"/>
        <v>2842873</v>
      </c>
      <c r="E6" s="76">
        <f t="shared" si="0"/>
        <v>0</v>
      </c>
      <c r="F6" s="76">
        <f t="shared" si="0"/>
        <v>1295970.3400000001</v>
      </c>
      <c r="G6" s="54">
        <f>SUM(F6/C6*100)</f>
        <v>158.42397445755907</v>
      </c>
      <c r="H6" s="54">
        <f>SUM(F6/D6*100)</f>
        <v>45.586642104659617</v>
      </c>
    </row>
    <row r="7" spans="2:8" ht="15.75" customHeight="1" x14ac:dyDescent="0.25">
      <c r="B7" s="7" t="s">
        <v>138</v>
      </c>
      <c r="C7" s="76">
        <f t="shared" si="0"/>
        <v>818039.28</v>
      </c>
      <c r="D7" s="76">
        <f t="shared" si="0"/>
        <v>2842873</v>
      </c>
      <c r="E7" s="76">
        <f t="shared" si="0"/>
        <v>0</v>
      </c>
      <c r="F7" s="76">
        <f t="shared" si="0"/>
        <v>1295970.3400000001</v>
      </c>
      <c r="G7" s="54">
        <f t="shared" ref="G7:G8" si="1">SUM(F7/C7*100)</f>
        <v>158.42397445755907</v>
      </c>
      <c r="H7" s="54">
        <f>SUM(F7/D7*100)</f>
        <v>45.586642104659617</v>
      </c>
    </row>
    <row r="8" spans="2:8" ht="25.5" x14ac:dyDescent="0.25">
      <c r="B8" s="14" t="s">
        <v>139</v>
      </c>
      <c r="C8" s="76">
        <v>818039.28</v>
      </c>
      <c r="D8" s="76">
        <v>2842873</v>
      </c>
      <c r="E8" s="76">
        <v>0</v>
      </c>
      <c r="F8" s="76">
        <v>1295970.3400000001</v>
      </c>
      <c r="G8" s="54">
        <f t="shared" si="1"/>
        <v>158.42397445755907</v>
      </c>
      <c r="H8" s="54">
        <f>SUM(F8/D8*100)</f>
        <v>45.586642104659617</v>
      </c>
    </row>
    <row r="9" spans="2:8" x14ac:dyDescent="0.25">
      <c r="B9" s="40"/>
      <c r="C9" s="5"/>
      <c r="D9" s="5"/>
      <c r="E9" s="5"/>
      <c r="F9" s="35"/>
      <c r="G9" s="35"/>
      <c r="H9" s="35"/>
    </row>
    <row r="10" spans="2:8" x14ac:dyDescent="0.25">
      <c r="B10" s="12"/>
      <c r="C10" s="5"/>
      <c r="D10" s="5"/>
      <c r="E10" s="6"/>
      <c r="F10" s="35"/>
      <c r="G10" s="35"/>
      <c r="H10" s="35"/>
    </row>
  </sheetData>
  <mergeCells count="1">
    <mergeCell ref="B2:H2"/>
  </mergeCells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J22" sqref="J21:J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 x14ac:dyDescent="0.25">
      <c r="B2" s="142" t="s">
        <v>58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2" ht="15.75" customHeight="1" x14ac:dyDescent="0.25">
      <c r="B3" s="142" t="s">
        <v>206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2:12" ht="18" x14ac:dyDescent="0.25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 x14ac:dyDescent="0.25">
      <c r="B5" s="168" t="s">
        <v>6</v>
      </c>
      <c r="C5" s="169"/>
      <c r="D5" s="169"/>
      <c r="E5" s="169"/>
      <c r="F5" s="170"/>
      <c r="G5" s="48" t="s">
        <v>140</v>
      </c>
      <c r="H5" s="48" t="s">
        <v>190</v>
      </c>
      <c r="I5" s="48" t="s">
        <v>185</v>
      </c>
      <c r="J5" s="48" t="s">
        <v>195</v>
      </c>
      <c r="K5" s="48" t="s">
        <v>16</v>
      </c>
      <c r="L5" s="48" t="s">
        <v>44</v>
      </c>
    </row>
    <row r="6" spans="2:12" x14ac:dyDescent="0.25">
      <c r="B6" s="168">
        <v>1</v>
      </c>
      <c r="C6" s="169"/>
      <c r="D6" s="169"/>
      <c r="E6" s="169"/>
      <c r="F6" s="170"/>
      <c r="G6" s="50">
        <v>2</v>
      </c>
      <c r="H6" s="50">
        <v>3</v>
      </c>
      <c r="I6" s="50">
        <v>4</v>
      </c>
      <c r="J6" s="50">
        <v>5</v>
      </c>
      <c r="K6" s="50" t="s">
        <v>17</v>
      </c>
      <c r="L6" s="50" t="s">
        <v>159</v>
      </c>
    </row>
    <row r="7" spans="2:12" ht="25.5" x14ac:dyDescent="0.25">
      <c r="B7" s="7">
        <v>8</v>
      </c>
      <c r="C7" s="7"/>
      <c r="D7" s="7"/>
      <c r="E7" s="7"/>
      <c r="F7" s="7" t="s">
        <v>8</v>
      </c>
      <c r="G7" s="5">
        <v>0</v>
      </c>
      <c r="H7" s="5">
        <v>0</v>
      </c>
      <c r="I7" s="5">
        <v>0</v>
      </c>
      <c r="J7" s="35">
        <v>0</v>
      </c>
      <c r="K7" s="35"/>
      <c r="L7" s="35"/>
    </row>
    <row r="8" spans="2:12" x14ac:dyDescent="0.25">
      <c r="B8" s="7"/>
      <c r="C8" s="12">
        <v>84</v>
      </c>
      <c r="D8" s="12"/>
      <c r="E8" s="12"/>
      <c r="F8" s="12" t="s">
        <v>13</v>
      </c>
      <c r="G8" s="5"/>
      <c r="H8" s="5"/>
      <c r="I8" s="5"/>
      <c r="J8" s="35"/>
      <c r="K8" s="35"/>
      <c r="L8" s="35"/>
    </row>
    <row r="9" spans="2:12" ht="51" x14ac:dyDescent="0.25">
      <c r="B9" s="8"/>
      <c r="C9" s="8"/>
      <c r="D9" s="8">
        <v>841</v>
      </c>
      <c r="E9" s="8"/>
      <c r="F9" s="36" t="s">
        <v>38</v>
      </c>
      <c r="G9" s="5"/>
      <c r="H9" s="5"/>
      <c r="I9" s="5"/>
      <c r="J9" s="35"/>
      <c r="K9" s="35"/>
      <c r="L9" s="35"/>
    </row>
    <row r="10" spans="2:12" ht="25.5" x14ac:dyDescent="0.25">
      <c r="B10" s="8"/>
      <c r="C10" s="8"/>
      <c r="D10" s="8"/>
      <c r="E10" s="8">
        <v>8413</v>
      </c>
      <c r="F10" s="36" t="s">
        <v>39</v>
      </c>
      <c r="G10" s="5"/>
      <c r="H10" s="5"/>
      <c r="I10" s="5"/>
      <c r="J10" s="35"/>
      <c r="K10" s="35"/>
      <c r="L10" s="35"/>
    </row>
    <row r="11" spans="2:12" x14ac:dyDescent="0.25">
      <c r="B11" s="8"/>
      <c r="C11" s="8"/>
      <c r="D11" s="8"/>
      <c r="E11" s="9" t="s">
        <v>21</v>
      </c>
      <c r="F11" s="14"/>
      <c r="G11" s="5"/>
      <c r="H11" s="5"/>
      <c r="I11" s="5"/>
      <c r="J11" s="35"/>
      <c r="K11" s="35"/>
      <c r="L11" s="35"/>
    </row>
    <row r="12" spans="2:12" ht="25.5" x14ac:dyDescent="0.25">
      <c r="B12" s="10">
        <v>5</v>
      </c>
      <c r="C12" s="11"/>
      <c r="D12" s="11"/>
      <c r="E12" s="11"/>
      <c r="F12" s="28" t="s">
        <v>9</v>
      </c>
      <c r="G12" s="5">
        <v>0</v>
      </c>
      <c r="H12" s="5">
        <v>0</v>
      </c>
      <c r="I12" s="5">
        <v>0</v>
      </c>
      <c r="J12" s="35">
        <v>0</v>
      </c>
      <c r="K12" s="35"/>
      <c r="L12" s="35"/>
    </row>
    <row r="13" spans="2:12" ht="25.5" x14ac:dyDescent="0.25">
      <c r="B13" s="12"/>
      <c r="C13" s="12">
        <v>54</v>
      </c>
      <c r="D13" s="12"/>
      <c r="E13" s="12"/>
      <c r="F13" s="29" t="s">
        <v>14</v>
      </c>
      <c r="G13" s="5"/>
      <c r="H13" s="5"/>
      <c r="I13" s="6"/>
      <c r="J13" s="35"/>
      <c r="K13" s="35"/>
      <c r="L13" s="35"/>
    </row>
    <row r="14" spans="2:12" ht="63.75" x14ac:dyDescent="0.25">
      <c r="B14" s="12"/>
      <c r="C14" s="12"/>
      <c r="D14" s="12">
        <v>541</v>
      </c>
      <c r="E14" s="36"/>
      <c r="F14" s="36" t="s">
        <v>40</v>
      </c>
      <c r="G14" s="5"/>
      <c r="H14" s="5"/>
      <c r="I14" s="6"/>
      <c r="J14" s="35"/>
      <c r="K14" s="35"/>
      <c r="L14" s="35"/>
    </row>
    <row r="15" spans="2:12" ht="38.25" x14ac:dyDescent="0.25">
      <c r="B15" s="12"/>
      <c r="C15" s="12"/>
      <c r="D15" s="12"/>
      <c r="E15" s="36">
        <v>5413</v>
      </c>
      <c r="F15" s="36" t="s">
        <v>41</v>
      </c>
      <c r="G15" s="5"/>
      <c r="H15" s="5"/>
      <c r="I15" s="6"/>
      <c r="J15" s="35"/>
      <c r="K15" s="35"/>
      <c r="L15" s="35"/>
    </row>
    <row r="16" spans="2:12" x14ac:dyDescent="0.25">
      <c r="B16" s="13" t="s">
        <v>15</v>
      </c>
      <c r="C16" s="11"/>
      <c r="D16" s="11"/>
      <c r="E16" s="11"/>
      <c r="F16" s="28" t="s">
        <v>21</v>
      </c>
      <c r="G16" s="5"/>
      <c r="H16" s="5"/>
      <c r="I16" s="5"/>
      <c r="J16" s="35"/>
      <c r="K16" s="35"/>
      <c r="L16" s="35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42" t="s">
        <v>205</v>
      </c>
      <c r="C2" s="142"/>
      <c r="D2" s="142"/>
      <c r="E2" s="142"/>
      <c r="F2" s="142"/>
      <c r="G2" s="142"/>
      <c r="H2" s="14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8" t="s">
        <v>6</v>
      </c>
      <c r="C4" s="48" t="s">
        <v>140</v>
      </c>
      <c r="D4" s="48" t="s">
        <v>190</v>
      </c>
      <c r="E4" s="48" t="s">
        <v>185</v>
      </c>
      <c r="F4" s="48" t="s">
        <v>195</v>
      </c>
      <c r="G4" s="48" t="s">
        <v>16</v>
      </c>
      <c r="H4" s="48" t="s">
        <v>44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17</v>
      </c>
      <c r="H5" s="48" t="s">
        <v>159</v>
      </c>
    </row>
    <row r="6" spans="2:8" x14ac:dyDescent="0.25">
      <c r="B6" s="7" t="s">
        <v>42</v>
      </c>
      <c r="C6" s="5">
        <v>0</v>
      </c>
      <c r="D6" s="5">
        <v>0</v>
      </c>
      <c r="E6" s="6">
        <v>0</v>
      </c>
      <c r="F6" s="35">
        <v>0</v>
      </c>
      <c r="G6" s="35"/>
      <c r="H6" s="35"/>
    </row>
    <row r="7" spans="2:8" x14ac:dyDescent="0.25">
      <c r="B7" s="7" t="s">
        <v>35</v>
      </c>
      <c r="C7" s="5">
        <v>0</v>
      </c>
      <c r="D7" s="5">
        <v>0</v>
      </c>
      <c r="E7" s="6">
        <v>0</v>
      </c>
      <c r="F7" s="35">
        <v>0</v>
      </c>
      <c r="G7" s="35"/>
      <c r="H7" s="35"/>
    </row>
    <row r="8" spans="2:8" x14ac:dyDescent="0.25">
      <c r="B8" s="39" t="s">
        <v>34</v>
      </c>
      <c r="C8" s="5"/>
      <c r="D8" s="5"/>
      <c r="E8" s="5"/>
      <c r="F8" s="35"/>
      <c r="G8" s="35"/>
      <c r="H8" s="35"/>
    </row>
    <row r="9" spans="2:8" x14ac:dyDescent="0.25">
      <c r="B9" s="38" t="s">
        <v>33</v>
      </c>
      <c r="C9" s="5"/>
      <c r="D9" s="5"/>
      <c r="E9" s="5"/>
      <c r="F9" s="35"/>
      <c r="G9" s="35"/>
      <c r="H9" s="35"/>
    </row>
    <row r="10" spans="2:8" x14ac:dyDescent="0.25">
      <c r="B10" s="38" t="s">
        <v>21</v>
      </c>
      <c r="C10" s="5"/>
      <c r="D10" s="5"/>
      <c r="E10" s="5"/>
      <c r="F10" s="35"/>
      <c r="G10" s="35"/>
      <c r="H10" s="35"/>
    </row>
    <row r="11" spans="2:8" x14ac:dyDescent="0.25">
      <c r="B11" s="7" t="s">
        <v>32</v>
      </c>
      <c r="C11" s="5">
        <v>0</v>
      </c>
      <c r="D11" s="5">
        <v>0</v>
      </c>
      <c r="E11" s="6">
        <v>0</v>
      </c>
      <c r="F11" s="35">
        <v>0</v>
      </c>
      <c r="G11" s="35"/>
      <c r="H11" s="35"/>
    </row>
    <row r="12" spans="2:8" x14ac:dyDescent="0.25">
      <c r="B12" s="37" t="s">
        <v>31</v>
      </c>
      <c r="C12" s="5"/>
      <c r="D12" s="5"/>
      <c r="E12" s="6"/>
      <c r="F12" s="35"/>
      <c r="G12" s="35"/>
      <c r="H12" s="35"/>
    </row>
    <row r="13" spans="2:8" x14ac:dyDescent="0.25">
      <c r="B13" s="7" t="s">
        <v>30</v>
      </c>
      <c r="C13" s="5">
        <v>0</v>
      </c>
      <c r="D13" s="5">
        <v>0</v>
      </c>
      <c r="E13" s="6">
        <v>0</v>
      </c>
      <c r="F13" s="35">
        <v>0</v>
      </c>
      <c r="G13" s="35"/>
      <c r="H13" s="35"/>
    </row>
    <row r="14" spans="2:8" x14ac:dyDescent="0.25">
      <c r="B14" s="37" t="s">
        <v>29</v>
      </c>
      <c r="C14" s="5"/>
      <c r="D14" s="5"/>
      <c r="E14" s="6"/>
      <c r="F14" s="35"/>
      <c r="G14" s="35"/>
      <c r="H14" s="35"/>
    </row>
    <row r="15" spans="2:8" x14ac:dyDescent="0.25">
      <c r="B15" s="12" t="s">
        <v>15</v>
      </c>
      <c r="C15" s="5"/>
      <c r="D15" s="5"/>
      <c r="E15" s="6"/>
      <c r="F15" s="35"/>
      <c r="G15" s="35"/>
      <c r="H15" s="35"/>
    </row>
    <row r="16" spans="2:8" x14ac:dyDescent="0.25">
      <c r="B16" s="37"/>
      <c r="C16" s="5"/>
      <c r="D16" s="5"/>
      <c r="E16" s="6"/>
      <c r="F16" s="35"/>
      <c r="G16" s="35"/>
      <c r="H16" s="35"/>
    </row>
    <row r="17" spans="2:8" ht="15.75" customHeight="1" x14ac:dyDescent="0.25">
      <c r="B17" s="7" t="s">
        <v>43</v>
      </c>
      <c r="C17" s="5">
        <v>0</v>
      </c>
      <c r="D17" s="5">
        <v>0</v>
      </c>
      <c r="E17" s="6">
        <v>0</v>
      </c>
      <c r="F17" s="35">
        <v>0</v>
      </c>
      <c r="G17" s="35"/>
      <c r="H17" s="35"/>
    </row>
    <row r="18" spans="2:8" ht="15.75" customHeight="1" x14ac:dyDescent="0.25">
      <c r="B18" s="7" t="s">
        <v>35</v>
      </c>
      <c r="C18" s="5">
        <v>0</v>
      </c>
      <c r="D18" s="5">
        <v>0</v>
      </c>
      <c r="E18" s="6">
        <v>0</v>
      </c>
      <c r="F18" s="35">
        <v>0</v>
      </c>
      <c r="G18" s="35"/>
      <c r="H18" s="35"/>
    </row>
    <row r="19" spans="2:8" x14ac:dyDescent="0.25">
      <c r="B19" s="39" t="s">
        <v>34</v>
      </c>
      <c r="C19" s="5"/>
      <c r="D19" s="5"/>
      <c r="E19" s="5"/>
      <c r="F19" s="35"/>
      <c r="G19" s="35"/>
      <c r="H19" s="35"/>
    </row>
    <row r="20" spans="2:8" x14ac:dyDescent="0.25">
      <c r="B20" s="38" t="s">
        <v>33</v>
      </c>
      <c r="C20" s="5"/>
      <c r="D20" s="5"/>
      <c r="E20" s="5"/>
      <c r="F20" s="35"/>
      <c r="G20" s="35"/>
      <c r="H20" s="35"/>
    </row>
    <row r="21" spans="2:8" x14ac:dyDescent="0.25">
      <c r="B21" s="38" t="s">
        <v>21</v>
      </c>
      <c r="C21" s="5"/>
      <c r="D21" s="5"/>
      <c r="E21" s="5"/>
      <c r="F21" s="35"/>
      <c r="G21" s="35"/>
      <c r="H21" s="35"/>
    </row>
    <row r="22" spans="2:8" x14ac:dyDescent="0.25">
      <c r="B22" s="7" t="s">
        <v>32</v>
      </c>
      <c r="C22" s="5">
        <v>0</v>
      </c>
      <c r="D22" s="5">
        <v>0</v>
      </c>
      <c r="E22" s="6">
        <v>0</v>
      </c>
      <c r="F22" s="35">
        <v>0</v>
      </c>
      <c r="G22" s="35"/>
      <c r="H22" s="35"/>
    </row>
    <row r="23" spans="2:8" x14ac:dyDescent="0.25">
      <c r="B23" s="37" t="s">
        <v>31</v>
      </c>
      <c r="C23" s="5"/>
      <c r="D23" s="5"/>
      <c r="E23" s="6"/>
      <c r="F23" s="35"/>
      <c r="G23" s="35"/>
      <c r="H23" s="35"/>
    </row>
    <row r="24" spans="2:8" x14ac:dyDescent="0.25">
      <c r="B24" s="7" t="s">
        <v>30</v>
      </c>
      <c r="C24" s="5">
        <v>0</v>
      </c>
      <c r="D24" s="5">
        <v>0</v>
      </c>
      <c r="E24" s="6">
        <v>0</v>
      </c>
      <c r="F24" s="35">
        <v>0</v>
      </c>
      <c r="G24" s="35"/>
      <c r="H24" s="35"/>
    </row>
    <row r="25" spans="2:8" x14ac:dyDescent="0.25">
      <c r="B25" s="37" t="s">
        <v>29</v>
      </c>
      <c r="C25" s="5"/>
      <c r="D25" s="5"/>
      <c r="E25" s="6"/>
      <c r="F25" s="35"/>
      <c r="G25" s="35"/>
      <c r="H25" s="35"/>
    </row>
    <row r="26" spans="2:8" x14ac:dyDescent="0.25">
      <c r="B26" s="12" t="s">
        <v>15</v>
      </c>
      <c r="C26" s="5"/>
      <c r="D26" s="5"/>
      <c r="E26" s="6"/>
      <c r="F26" s="35"/>
      <c r="G26" s="35"/>
      <c r="H26" s="35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81"/>
  <sheetViews>
    <sheetView workbookViewId="0">
      <selection activeCell="L13" sqref="L13:L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48.85546875" customWidth="1"/>
    <col min="6" max="6" width="25.28515625" customWidth="1"/>
    <col min="7" max="7" width="22.42578125" customWidth="1"/>
    <col min="8" max="8" width="23.140625" customWidth="1"/>
    <col min="9" max="9" width="15.7109375" customWidth="1"/>
    <col min="11" max="11" width="10.140625" bestFit="1" customWidth="1"/>
    <col min="12" max="12" width="11.7109375" bestFit="1" customWidth="1"/>
  </cols>
  <sheetData>
    <row r="1" spans="2:12" ht="18" x14ac:dyDescent="0.25">
      <c r="B1" s="2"/>
      <c r="C1" s="2"/>
      <c r="D1" s="2"/>
      <c r="E1" s="2"/>
      <c r="F1" s="2"/>
      <c r="G1" s="2"/>
      <c r="H1" s="2"/>
      <c r="I1" s="3"/>
    </row>
    <row r="2" spans="2:12" ht="18" customHeight="1" x14ac:dyDescent="0.25">
      <c r="B2" s="142" t="s">
        <v>10</v>
      </c>
      <c r="C2" s="180"/>
      <c r="D2" s="180"/>
      <c r="E2" s="180"/>
      <c r="F2" s="180"/>
      <c r="G2" s="180"/>
      <c r="H2" s="180"/>
      <c r="I2" s="180"/>
    </row>
    <row r="3" spans="2:12" ht="18" x14ac:dyDescent="0.25">
      <c r="B3" s="2"/>
      <c r="C3" s="2"/>
      <c r="D3" s="2"/>
      <c r="E3" s="2"/>
      <c r="F3" s="2"/>
      <c r="G3" s="2"/>
      <c r="H3" s="2"/>
      <c r="I3" s="3"/>
    </row>
    <row r="4" spans="2:12" ht="15.75" x14ac:dyDescent="0.25">
      <c r="B4" s="181" t="s">
        <v>200</v>
      </c>
      <c r="C4" s="181"/>
      <c r="D4" s="181"/>
      <c r="E4" s="181"/>
      <c r="F4" s="181"/>
      <c r="G4" s="181"/>
      <c r="H4" s="181"/>
      <c r="I4" s="181"/>
    </row>
    <row r="5" spans="2:12" ht="18" x14ac:dyDescent="0.25">
      <c r="B5" s="20"/>
      <c r="C5" s="20"/>
      <c r="D5" s="20"/>
      <c r="E5" s="20"/>
      <c r="F5" s="20"/>
      <c r="G5" s="20"/>
      <c r="H5" s="20"/>
      <c r="I5" s="3"/>
    </row>
    <row r="6" spans="2:12" ht="25.5" x14ac:dyDescent="0.25">
      <c r="B6" s="168" t="s">
        <v>6</v>
      </c>
      <c r="C6" s="169"/>
      <c r="D6" s="169"/>
      <c r="E6" s="170"/>
      <c r="F6" s="48" t="s">
        <v>201</v>
      </c>
      <c r="G6" s="48" t="s">
        <v>185</v>
      </c>
      <c r="H6" s="48" t="s">
        <v>202</v>
      </c>
      <c r="I6" s="48" t="s">
        <v>16</v>
      </c>
    </row>
    <row r="7" spans="2:12" s="34" customFormat="1" ht="15.75" customHeight="1" x14ac:dyDescent="0.2">
      <c r="B7" s="182">
        <v>1</v>
      </c>
      <c r="C7" s="183"/>
      <c r="D7" s="183"/>
      <c r="E7" s="184"/>
      <c r="F7" s="49">
        <v>2</v>
      </c>
      <c r="G7" s="49">
        <v>3</v>
      </c>
      <c r="H7" s="49">
        <v>4</v>
      </c>
      <c r="I7" s="49" t="s">
        <v>170</v>
      </c>
    </row>
    <row r="8" spans="2:12" s="51" customFormat="1" ht="30" customHeight="1" x14ac:dyDescent="0.25">
      <c r="B8" s="185">
        <v>31874</v>
      </c>
      <c r="C8" s="186"/>
      <c r="D8" s="187"/>
      <c r="E8" s="102" t="s">
        <v>164</v>
      </c>
      <c r="F8" s="103"/>
      <c r="G8" s="104"/>
      <c r="H8" s="104"/>
      <c r="I8" s="104"/>
    </row>
    <row r="9" spans="2:12" s="51" customFormat="1" ht="30" customHeight="1" x14ac:dyDescent="0.25">
      <c r="B9" s="105"/>
      <c r="C9" s="106"/>
      <c r="D9" s="102"/>
      <c r="E9" s="102" t="s">
        <v>166</v>
      </c>
      <c r="F9" s="122">
        <f>SUM(F10+F11+F12+F13)</f>
        <v>2842873</v>
      </c>
      <c r="G9" s="121">
        <v>0</v>
      </c>
      <c r="H9" s="120">
        <f>SUM(H10:H13)</f>
        <v>1295970.3400000001</v>
      </c>
      <c r="I9" s="122">
        <f>SUM(H9/F9*100)</f>
        <v>45.586642104659617</v>
      </c>
    </row>
    <row r="10" spans="2:12" s="51" customFormat="1" ht="30" customHeight="1" x14ac:dyDescent="0.25">
      <c r="B10" s="185">
        <v>11</v>
      </c>
      <c r="C10" s="186"/>
      <c r="D10" s="187"/>
      <c r="E10" s="102" t="s">
        <v>167</v>
      </c>
      <c r="F10" s="122">
        <f>SUM(F17+F106)</f>
        <v>2590128</v>
      </c>
      <c r="G10" s="121">
        <v>0</v>
      </c>
      <c r="H10" s="120">
        <f>SUM(H17+H106)</f>
        <v>1189169.4100000001</v>
      </c>
      <c r="I10" s="122">
        <f t="shared" ref="I10:I13" si="0">SUM(H10/F10*100)</f>
        <v>45.911607843318947</v>
      </c>
    </row>
    <row r="11" spans="2:12" s="51" customFormat="1" ht="30" customHeight="1" x14ac:dyDescent="0.25">
      <c r="B11" s="105">
        <v>22</v>
      </c>
      <c r="C11" s="106"/>
      <c r="D11" s="102"/>
      <c r="E11" s="102" t="s">
        <v>168</v>
      </c>
      <c r="F11" s="122">
        <f>SUM(F69+F132)</f>
        <v>100516</v>
      </c>
      <c r="G11" s="121">
        <v>0</v>
      </c>
      <c r="H11" s="120">
        <f>SUM(H69+H132)</f>
        <v>20978.21</v>
      </c>
      <c r="I11" s="122">
        <f t="shared" si="0"/>
        <v>20.870518126467427</v>
      </c>
    </row>
    <row r="12" spans="2:12" s="51" customFormat="1" ht="30" customHeight="1" x14ac:dyDescent="0.25">
      <c r="B12" s="105">
        <v>55</v>
      </c>
      <c r="C12" s="106"/>
      <c r="D12" s="102"/>
      <c r="E12" s="102" t="s">
        <v>169</v>
      </c>
      <c r="F12" s="122">
        <f>SUM(F150+F171)</f>
        <v>106353</v>
      </c>
      <c r="G12" s="121">
        <v>0</v>
      </c>
      <c r="H12" s="120">
        <f>SUM(H150+H171)</f>
        <v>75350</v>
      </c>
      <c r="I12" s="122">
        <f t="shared" si="0"/>
        <v>70.848965238404176</v>
      </c>
      <c r="L12" s="129"/>
    </row>
    <row r="13" spans="2:12" s="51" customFormat="1" ht="30" customHeight="1" x14ac:dyDescent="0.25">
      <c r="B13" s="105">
        <v>29</v>
      </c>
      <c r="C13" s="106"/>
      <c r="D13" s="102"/>
      <c r="E13" s="102" t="s">
        <v>161</v>
      </c>
      <c r="F13" s="122">
        <f>SUM(F94+F160+F175)</f>
        <v>45876</v>
      </c>
      <c r="G13" s="121">
        <v>0</v>
      </c>
      <c r="H13" s="120">
        <f>SUM(H94+H160+H175)</f>
        <v>10472.720000000001</v>
      </c>
      <c r="I13" s="122">
        <f t="shared" si="0"/>
        <v>22.828319818641557</v>
      </c>
      <c r="L13" s="140"/>
    </row>
    <row r="14" spans="2:12" s="51" customFormat="1" ht="30" customHeight="1" x14ac:dyDescent="0.25">
      <c r="B14" s="105"/>
      <c r="C14" s="106"/>
      <c r="D14" s="102"/>
      <c r="E14" s="102"/>
      <c r="F14" s="103"/>
      <c r="G14" s="104"/>
      <c r="H14" s="104"/>
      <c r="I14" s="103"/>
      <c r="L14" s="129"/>
    </row>
    <row r="15" spans="2:12" s="51" customFormat="1" ht="30" customHeight="1" x14ac:dyDescent="0.25">
      <c r="B15" s="188">
        <v>18119</v>
      </c>
      <c r="C15" s="189"/>
      <c r="D15" s="190"/>
      <c r="E15" s="98" t="s">
        <v>165</v>
      </c>
      <c r="F15" s="108">
        <f>SUM(F16)</f>
        <v>2407579</v>
      </c>
      <c r="G15" s="108">
        <v>0</v>
      </c>
      <c r="H15" s="99">
        <f>SUM(H16)</f>
        <v>1065272.1100000001</v>
      </c>
      <c r="I15" s="107">
        <f>SUM(H15/F15*100)</f>
        <v>44.246610806955871</v>
      </c>
    </row>
    <row r="16" spans="2:12" ht="18" x14ac:dyDescent="0.25">
      <c r="B16" s="191" t="s">
        <v>141</v>
      </c>
      <c r="C16" s="192"/>
      <c r="D16" s="193"/>
      <c r="E16" s="95" t="s">
        <v>142</v>
      </c>
      <c r="F16" s="109">
        <f>SUM(F17+F69+F94)</f>
        <v>2407579</v>
      </c>
      <c r="G16" s="123">
        <v>0</v>
      </c>
      <c r="H16" s="100">
        <f>SUM(H17+H69+H94)</f>
        <v>1065272.1100000001</v>
      </c>
      <c r="I16" s="101">
        <f>SUM(H16/F16*100)</f>
        <v>44.246610806955871</v>
      </c>
    </row>
    <row r="17" spans="2:9" ht="17.25" customHeight="1" x14ac:dyDescent="0.25">
      <c r="B17" s="194" t="s">
        <v>143</v>
      </c>
      <c r="C17" s="195"/>
      <c r="D17" s="196"/>
      <c r="E17" s="56" t="s">
        <v>144</v>
      </c>
      <c r="F17" s="110">
        <f>SUM(F18+F23+F49+F52+F55+F58+F65)</f>
        <v>2358928</v>
      </c>
      <c r="G17" s="124">
        <v>0</v>
      </c>
      <c r="H17" s="57">
        <f>SUM(H18+H23+H49+H52+H55+H58+H65)</f>
        <v>1059563.1200000001</v>
      </c>
      <c r="I17" s="87">
        <f>SUM(H17/F17*100)</f>
        <v>44.917145415205553</v>
      </c>
    </row>
    <row r="18" spans="2:9" ht="18" x14ac:dyDescent="0.25">
      <c r="B18" s="177">
        <v>31</v>
      </c>
      <c r="C18" s="178"/>
      <c r="D18" s="179"/>
      <c r="E18" s="52" t="s">
        <v>4</v>
      </c>
      <c r="F18" s="111">
        <v>1685900</v>
      </c>
      <c r="G18" s="65">
        <v>0</v>
      </c>
      <c r="H18" s="59">
        <f>SUM(H19+H20+H21)</f>
        <v>826165.78</v>
      </c>
      <c r="I18" s="87">
        <f>SUM(H18/F18*100)</f>
        <v>49.004435613025684</v>
      </c>
    </row>
    <row r="19" spans="2:9" ht="18" x14ac:dyDescent="0.25">
      <c r="B19" s="60"/>
      <c r="C19" s="61">
        <v>3111</v>
      </c>
      <c r="D19" s="62"/>
      <c r="E19" s="8" t="s">
        <v>26</v>
      </c>
      <c r="F19" s="111"/>
      <c r="G19" s="65"/>
      <c r="H19" s="59">
        <v>634813.4</v>
      </c>
      <c r="I19" s="59"/>
    </row>
    <row r="20" spans="2:9" ht="18" x14ac:dyDescent="0.25">
      <c r="B20" s="60"/>
      <c r="C20" s="61">
        <v>3121</v>
      </c>
      <c r="D20" s="62"/>
      <c r="E20" s="8" t="s">
        <v>82</v>
      </c>
      <c r="F20" s="111"/>
      <c r="G20" s="65"/>
      <c r="H20" s="59">
        <v>86608.2</v>
      </c>
      <c r="I20" s="59"/>
    </row>
    <row r="21" spans="2:9" ht="18" x14ac:dyDescent="0.25">
      <c r="B21" s="60"/>
      <c r="C21" s="61">
        <v>3132</v>
      </c>
      <c r="D21" s="62"/>
      <c r="E21" s="8" t="s">
        <v>84</v>
      </c>
      <c r="F21" s="111"/>
      <c r="G21" s="65"/>
      <c r="H21" s="59">
        <v>104744.18</v>
      </c>
      <c r="I21" s="59"/>
    </row>
    <row r="22" spans="2:9" ht="18" x14ac:dyDescent="0.25">
      <c r="B22" s="60"/>
      <c r="C22" s="61"/>
      <c r="D22" s="62"/>
      <c r="E22" s="52"/>
      <c r="F22" s="111"/>
      <c r="G22" s="65"/>
      <c r="H22" s="59"/>
      <c r="I22" s="59"/>
    </row>
    <row r="23" spans="2:9" ht="18" x14ac:dyDescent="0.25">
      <c r="B23" s="177">
        <v>32</v>
      </c>
      <c r="C23" s="178"/>
      <c r="D23" s="179"/>
      <c r="E23" s="52" t="s">
        <v>12</v>
      </c>
      <c r="F23" s="111">
        <v>514578</v>
      </c>
      <c r="G23" s="65">
        <v>0</v>
      </c>
      <c r="H23" s="59">
        <f>SUM(H24+H25+H26+H27+H28+H29+H30+H31+H32+H33+H34+H36+H35+H37+H38+H39+H40+H41+H42+H43+H44+H45+H46+H47)</f>
        <v>205972.41</v>
      </c>
      <c r="I23" s="87">
        <f>SUM(H23/F23*100)</f>
        <v>40.027441903851312</v>
      </c>
    </row>
    <row r="24" spans="2:9" ht="18" x14ac:dyDescent="0.25">
      <c r="B24" s="60"/>
      <c r="C24" s="61">
        <v>3211</v>
      </c>
      <c r="D24" s="62"/>
      <c r="E24" s="36" t="s">
        <v>28</v>
      </c>
      <c r="F24" s="111"/>
      <c r="G24" s="65"/>
      <c r="H24" s="59">
        <v>0</v>
      </c>
      <c r="I24" s="58"/>
    </row>
    <row r="25" spans="2:9" ht="18" x14ac:dyDescent="0.25">
      <c r="B25" s="60"/>
      <c r="C25" s="61">
        <v>3212</v>
      </c>
      <c r="D25" s="62"/>
      <c r="E25" s="9" t="s">
        <v>85</v>
      </c>
      <c r="F25" s="111"/>
      <c r="G25" s="65"/>
      <c r="H25" s="59">
        <v>23637.37</v>
      </c>
      <c r="I25" s="58"/>
    </row>
    <row r="26" spans="2:9" ht="18" x14ac:dyDescent="0.25">
      <c r="B26" s="60"/>
      <c r="C26" s="61">
        <v>3213</v>
      </c>
      <c r="D26" s="62"/>
      <c r="E26" s="9" t="s">
        <v>86</v>
      </c>
      <c r="F26" s="111"/>
      <c r="G26" s="65"/>
      <c r="H26" s="59">
        <v>475</v>
      </c>
      <c r="I26" s="58"/>
    </row>
    <row r="27" spans="2:9" ht="18" x14ac:dyDescent="0.25">
      <c r="B27" s="60"/>
      <c r="C27" s="61">
        <v>3221</v>
      </c>
      <c r="D27" s="62"/>
      <c r="E27" s="9" t="s">
        <v>89</v>
      </c>
      <c r="F27" s="111"/>
      <c r="G27" s="65"/>
      <c r="H27" s="59">
        <v>11427.95</v>
      </c>
      <c r="I27" s="58"/>
    </row>
    <row r="28" spans="2:9" ht="18" x14ac:dyDescent="0.25">
      <c r="B28" s="60"/>
      <c r="C28" s="61">
        <v>3222</v>
      </c>
      <c r="D28" s="62"/>
      <c r="E28" s="9" t="s">
        <v>90</v>
      </c>
      <c r="F28" s="111"/>
      <c r="G28" s="65"/>
      <c r="H28" s="59">
        <v>0</v>
      </c>
      <c r="I28" s="58"/>
    </row>
    <row r="29" spans="2:9" ht="18" x14ac:dyDescent="0.25">
      <c r="B29" s="60"/>
      <c r="C29" s="61">
        <v>3223</v>
      </c>
      <c r="D29" s="62"/>
      <c r="E29" s="9" t="s">
        <v>91</v>
      </c>
      <c r="F29" s="111"/>
      <c r="G29" s="65"/>
      <c r="H29" s="59">
        <v>15546.31</v>
      </c>
      <c r="I29" s="58"/>
    </row>
    <row r="30" spans="2:9" ht="18" x14ac:dyDescent="0.25">
      <c r="B30" s="60"/>
      <c r="C30" s="61">
        <v>3224</v>
      </c>
      <c r="D30" s="62"/>
      <c r="E30" s="9" t="s">
        <v>92</v>
      </c>
      <c r="F30" s="112"/>
      <c r="G30" s="65"/>
      <c r="H30" s="59">
        <v>2209.1</v>
      </c>
      <c r="I30" s="58"/>
    </row>
    <row r="31" spans="2:9" ht="18" x14ac:dyDescent="0.25">
      <c r="B31" s="60"/>
      <c r="C31" s="61">
        <v>3225</v>
      </c>
      <c r="D31" s="62"/>
      <c r="E31" s="9" t="s">
        <v>93</v>
      </c>
      <c r="F31" s="111"/>
      <c r="G31" s="65"/>
      <c r="H31" s="59">
        <v>2121.4699999999998</v>
      </c>
      <c r="I31" s="58"/>
    </row>
    <row r="32" spans="2:9" ht="18" x14ac:dyDescent="0.25">
      <c r="B32" s="60"/>
      <c r="C32" s="61">
        <v>3227</v>
      </c>
      <c r="D32" s="62"/>
      <c r="E32" s="9" t="s">
        <v>156</v>
      </c>
      <c r="F32" s="111"/>
      <c r="G32" s="65"/>
      <c r="H32" s="59">
        <v>390.55</v>
      </c>
      <c r="I32" s="58"/>
    </row>
    <row r="33" spans="2:11" ht="18" x14ac:dyDescent="0.25">
      <c r="B33" s="60"/>
      <c r="C33" s="61">
        <v>3231</v>
      </c>
      <c r="D33" s="62"/>
      <c r="E33" s="9" t="s">
        <v>96</v>
      </c>
      <c r="F33" s="111"/>
      <c r="G33" s="65"/>
      <c r="H33" s="59">
        <v>11068.98</v>
      </c>
      <c r="I33" s="58"/>
      <c r="K33" s="77"/>
    </row>
    <row r="34" spans="2:11" ht="18" x14ac:dyDescent="0.25">
      <c r="B34" s="60"/>
      <c r="C34" s="61">
        <v>3232</v>
      </c>
      <c r="D34" s="62"/>
      <c r="E34" s="9" t="s">
        <v>97</v>
      </c>
      <c r="F34" s="111"/>
      <c r="G34" s="65"/>
      <c r="H34" s="59">
        <v>37744</v>
      </c>
      <c r="I34" s="58"/>
    </row>
    <row r="35" spans="2:11" ht="18" x14ac:dyDescent="0.25">
      <c r="B35" s="132"/>
      <c r="C35" s="133">
        <v>3233</v>
      </c>
      <c r="D35" s="134"/>
      <c r="E35" s="9" t="s">
        <v>98</v>
      </c>
      <c r="F35" s="111"/>
      <c r="G35" s="65"/>
      <c r="H35" s="59">
        <v>292.5</v>
      </c>
      <c r="I35" s="58"/>
    </row>
    <row r="36" spans="2:11" ht="18" x14ac:dyDescent="0.25">
      <c r="B36" s="60"/>
      <c r="C36" s="61">
        <v>3234</v>
      </c>
      <c r="D36" s="62"/>
      <c r="E36" s="9" t="s">
        <v>99</v>
      </c>
      <c r="F36" s="111"/>
      <c r="G36" s="65"/>
      <c r="H36" s="59">
        <v>16357.48</v>
      </c>
      <c r="I36" s="58"/>
    </row>
    <row r="37" spans="2:11" ht="18" x14ac:dyDescent="0.25">
      <c r="B37" s="60"/>
      <c r="C37" s="61">
        <v>3235</v>
      </c>
      <c r="D37" s="62"/>
      <c r="E37" s="9" t="s">
        <v>100</v>
      </c>
      <c r="F37" s="111"/>
      <c r="G37" s="65"/>
      <c r="H37" s="59">
        <v>52109.23</v>
      </c>
      <c r="I37" s="58"/>
    </row>
    <row r="38" spans="2:11" ht="18" x14ac:dyDescent="0.25">
      <c r="B38" s="60"/>
      <c r="C38" s="61">
        <v>3236</v>
      </c>
      <c r="D38" s="62"/>
      <c r="E38" s="9" t="s">
        <v>101</v>
      </c>
      <c r="F38" s="111"/>
      <c r="G38" s="65"/>
      <c r="H38" s="59">
        <v>0</v>
      </c>
      <c r="I38" s="58"/>
    </row>
    <row r="39" spans="2:11" ht="18" x14ac:dyDescent="0.25">
      <c r="B39" s="60"/>
      <c r="C39" s="61">
        <v>3237</v>
      </c>
      <c r="D39" s="62"/>
      <c r="E39" s="9" t="s">
        <v>102</v>
      </c>
      <c r="F39" s="111"/>
      <c r="G39" s="65"/>
      <c r="H39" s="59">
        <v>6305.53</v>
      </c>
      <c r="I39" s="58"/>
    </row>
    <row r="40" spans="2:11" ht="18" x14ac:dyDescent="0.25">
      <c r="B40" s="60"/>
      <c r="C40" s="61">
        <v>3238</v>
      </c>
      <c r="D40" s="62"/>
      <c r="E40" s="9" t="s">
        <v>103</v>
      </c>
      <c r="F40" s="111"/>
      <c r="G40" s="65"/>
      <c r="H40" s="59">
        <v>6087.3</v>
      </c>
      <c r="I40" s="58"/>
    </row>
    <row r="41" spans="2:11" ht="18" x14ac:dyDescent="0.25">
      <c r="B41" s="60"/>
      <c r="C41" s="61">
        <v>3239</v>
      </c>
      <c r="D41" s="62"/>
      <c r="E41" s="9" t="s">
        <v>104</v>
      </c>
      <c r="F41" s="111"/>
      <c r="G41" s="65"/>
      <c r="H41" s="59">
        <v>1108.1199999999999</v>
      </c>
      <c r="I41" s="58"/>
    </row>
    <row r="42" spans="2:11" ht="25.5" x14ac:dyDescent="0.25">
      <c r="B42" s="60"/>
      <c r="C42" s="61">
        <v>3291</v>
      </c>
      <c r="D42" s="62"/>
      <c r="E42" s="14" t="s">
        <v>107</v>
      </c>
      <c r="F42" s="111"/>
      <c r="G42" s="65"/>
      <c r="H42" s="59">
        <v>5897.53</v>
      </c>
      <c r="I42" s="58"/>
    </row>
    <row r="43" spans="2:11" ht="18" x14ac:dyDescent="0.25">
      <c r="B43" s="60"/>
      <c r="C43" s="61">
        <v>3292</v>
      </c>
      <c r="D43" s="62"/>
      <c r="E43" s="9" t="s">
        <v>108</v>
      </c>
      <c r="F43" s="111"/>
      <c r="G43" s="65"/>
      <c r="H43" s="59">
        <v>11636.48</v>
      </c>
      <c r="I43" s="58"/>
    </row>
    <row r="44" spans="2:11" ht="18" x14ac:dyDescent="0.25">
      <c r="B44" s="60"/>
      <c r="C44" s="61">
        <v>3294</v>
      </c>
      <c r="D44" s="62"/>
      <c r="E44" s="9" t="s">
        <v>110</v>
      </c>
      <c r="F44" s="111"/>
      <c r="G44" s="65"/>
      <c r="H44" s="59">
        <v>27</v>
      </c>
      <c r="I44" s="58"/>
    </row>
    <row r="45" spans="2:11" ht="18" x14ac:dyDescent="0.25">
      <c r="B45" s="60"/>
      <c r="C45" s="61">
        <v>3295</v>
      </c>
      <c r="D45" s="62"/>
      <c r="E45" s="9" t="s">
        <v>111</v>
      </c>
      <c r="F45" s="111"/>
      <c r="G45" s="65"/>
      <c r="H45" s="59">
        <v>99.26</v>
      </c>
      <c r="I45" s="58"/>
    </row>
    <row r="46" spans="2:11" ht="18" x14ac:dyDescent="0.25">
      <c r="B46" s="60"/>
      <c r="C46" s="61">
        <v>3296</v>
      </c>
      <c r="D46" s="62"/>
      <c r="E46" s="9" t="s">
        <v>112</v>
      </c>
      <c r="F46" s="111"/>
      <c r="G46" s="65"/>
      <c r="H46" s="59">
        <v>0</v>
      </c>
      <c r="I46" s="58"/>
    </row>
    <row r="47" spans="2:11" ht="18" x14ac:dyDescent="0.25">
      <c r="B47" s="60"/>
      <c r="C47" s="61">
        <v>3299</v>
      </c>
      <c r="D47" s="62"/>
      <c r="E47" s="9" t="s">
        <v>106</v>
      </c>
      <c r="F47" s="111"/>
      <c r="G47" s="65"/>
      <c r="H47" s="59">
        <v>1431.25</v>
      </c>
      <c r="I47" s="58"/>
    </row>
    <row r="48" spans="2:11" ht="18" x14ac:dyDescent="0.25">
      <c r="B48" s="60"/>
      <c r="C48" s="61"/>
      <c r="D48" s="62"/>
      <c r="E48" s="9"/>
      <c r="F48" s="111"/>
      <c r="G48" s="65"/>
      <c r="H48" s="59"/>
      <c r="I48" s="58"/>
    </row>
    <row r="49" spans="2:11" ht="18" x14ac:dyDescent="0.25">
      <c r="B49" s="60">
        <v>34</v>
      </c>
      <c r="C49" s="61"/>
      <c r="D49" s="62"/>
      <c r="E49" s="9" t="s">
        <v>113</v>
      </c>
      <c r="F49" s="111">
        <v>3000</v>
      </c>
      <c r="G49" s="65">
        <v>0</v>
      </c>
      <c r="H49" s="59">
        <f>SUM(H50)</f>
        <v>936.23</v>
      </c>
      <c r="I49" s="87">
        <f>SUM(H49/F49*100)</f>
        <v>31.207666666666668</v>
      </c>
    </row>
    <row r="50" spans="2:11" ht="18" x14ac:dyDescent="0.25">
      <c r="B50" s="60"/>
      <c r="C50" s="61">
        <v>3431</v>
      </c>
      <c r="D50" s="62"/>
      <c r="E50" s="9" t="s">
        <v>115</v>
      </c>
      <c r="F50" s="111"/>
      <c r="G50" s="65"/>
      <c r="H50" s="59">
        <v>936.23</v>
      </c>
      <c r="I50" s="59"/>
    </row>
    <row r="51" spans="2:11" ht="18" x14ac:dyDescent="0.25">
      <c r="B51" s="60"/>
      <c r="C51" s="61"/>
      <c r="D51" s="62"/>
      <c r="E51" s="9"/>
      <c r="F51" s="111"/>
      <c r="G51" s="65"/>
      <c r="H51" s="59"/>
      <c r="I51" s="59"/>
    </row>
    <row r="52" spans="2:11" ht="18" x14ac:dyDescent="0.25">
      <c r="B52" s="132">
        <v>38</v>
      </c>
      <c r="C52" s="133"/>
      <c r="D52" s="134"/>
      <c r="E52" s="9" t="s">
        <v>117</v>
      </c>
      <c r="F52" s="111">
        <v>38100</v>
      </c>
      <c r="G52" s="65">
        <v>0</v>
      </c>
      <c r="H52" s="59">
        <f>SUM(H53)</f>
        <v>0</v>
      </c>
      <c r="I52" s="87">
        <f>SUM(H52/F52*100)</f>
        <v>0</v>
      </c>
    </row>
    <row r="53" spans="2:11" ht="18" x14ac:dyDescent="0.25">
      <c r="B53" s="132"/>
      <c r="C53" s="133">
        <v>3831</v>
      </c>
      <c r="D53" s="134"/>
      <c r="E53" s="9" t="s">
        <v>197</v>
      </c>
      <c r="F53" s="111"/>
      <c r="G53" s="65"/>
      <c r="H53" s="59">
        <v>0</v>
      </c>
      <c r="I53" s="59"/>
    </row>
    <row r="54" spans="2:11" ht="18" x14ac:dyDescent="0.25">
      <c r="B54" s="132"/>
      <c r="C54" s="133"/>
      <c r="D54" s="134"/>
      <c r="E54" s="9"/>
      <c r="F54" s="111"/>
      <c r="G54" s="65"/>
      <c r="H54" s="59"/>
      <c r="I54" s="59"/>
    </row>
    <row r="55" spans="2:11" ht="18" x14ac:dyDescent="0.25">
      <c r="B55" s="132">
        <v>41</v>
      </c>
      <c r="C55" s="133"/>
      <c r="D55" s="134"/>
      <c r="E55" s="9" t="s">
        <v>145</v>
      </c>
      <c r="F55" s="111">
        <v>3300</v>
      </c>
      <c r="G55" s="65">
        <v>0</v>
      </c>
      <c r="H55" s="59">
        <f>SUM(H56)</f>
        <v>0</v>
      </c>
      <c r="I55" s="87">
        <f>SUM(H55/F55*100)</f>
        <v>0</v>
      </c>
    </row>
    <row r="56" spans="2:11" ht="18" x14ac:dyDescent="0.25">
      <c r="B56" s="132"/>
      <c r="C56" s="133">
        <v>4123</v>
      </c>
      <c r="D56" s="134"/>
      <c r="E56" s="9" t="s">
        <v>155</v>
      </c>
      <c r="F56" s="111"/>
      <c r="G56" s="65"/>
      <c r="H56" s="59">
        <v>0</v>
      </c>
      <c r="I56" s="59"/>
    </row>
    <row r="57" spans="2:11" ht="18" x14ac:dyDescent="0.25">
      <c r="B57" s="132"/>
      <c r="C57" s="133"/>
      <c r="D57" s="134"/>
      <c r="E57" s="9"/>
      <c r="F57" s="111"/>
      <c r="G57" s="65"/>
      <c r="H57" s="59"/>
      <c r="I57" s="59"/>
    </row>
    <row r="58" spans="2:11" ht="18" x14ac:dyDescent="0.25">
      <c r="B58" s="60">
        <v>42</v>
      </c>
      <c r="C58" s="61"/>
      <c r="D58" s="62"/>
      <c r="E58" s="29" t="s">
        <v>120</v>
      </c>
      <c r="F58" s="111">
        <v>93050</v>
      </c>
      <c r="G58" s="65">
        <v>0</v>
      </c>
      <c r="H58" s="59">
        <f>SUM(H59+H60+H61+H62+H63)</f>
        <v>23496.2</v>
      </c>
      <c r="I58" s="87">
        <f>SUM(H58/F58*100)</f>
        <v>25.251155292853305</v>
      </c>
    </row>
    <row r="59" spans="2:11" ht="18" x14ac:dyDescent="0.25">
      <c r="B59" s="60"/>
      <c r="C59" s="61">
        <v>4221</v>
      </c>
      <c r="D59" s="62"/>
      <c r="E59" s="8" t="s">
        <v>122</v>
      </c>
      <c r="F59" s="111"/>
      <c r="G59" s="65"/>
      <c r="H59" s="59">
        <v>16698.66</v>
      </c>
      <c r="I59" s="59"/>
    </row>
    <row r="60" spans="2:11" ht="18" x14ac:dyDescent="0.25">
      <c r="B60" s="60"/>
      <c r="C60" s="61">
        <v>4222</v>
      </c>
      <c r="D60" s="62"/>
      <c r="E60" s="8" t="s">
        <v>123</v>
      </c>
      <c r="F60" s="111"/>
      <c r="G60" s="65"/>
      <c r="H60" s="59">
        <v>699.99</v>
      </c>
      <c r="I60" s="59"/>
    </row>
    <row r="61" spans="2:11" ht="18" x14ac:dyDescent="0.25">
      <c r="B61" s="60"/>
      <c r="C61" s="61">
        <v>4223</v>
      </c>
      <c r="D61" s="62"/>
      <c r="E61" s="8" t="s">
        <v>124</v>
      </c>
      <c r="F61" s="111"/>
      <c r="G61" s="65"/>
      <c r="H61" s="59">
        <v>1084.8499999999999</v>
      </c>
      <c r="I61" s="59"/>
    </row>
    <row r="62" spans="2:11" ht="18" x14ac:dyDescent="0.25">
      <c r="B62" s="60"/>
      <c r="C62" s="61">
        <v>4225</v>
      </c>
      <c r="D62" s="62"/>
      <c r="E62" s="8" t="s">
        <v>125</v>
      </c>
      <c r="F62" s="111"/>
      <c r="G62" s="65"/>
      <c r="H62" s="59">
        <v>0</v>
      </c>
      <c r="I62" s="59"/>
    </row>
    <row r="63" spans="2:11" ht="18" x14ac:dyDescent="0.25">
      <c r="B63" s="60"/>
      <c r="C63" s="61">
        <v>4227</v>
      </c>
      <c r="D63" s="62"/>
      <c r="E63" s="8" t="s">
        <v>126</v>
      </c>
      <c r="F63" s="111"/>
      <c r="G63" s="65"/>
      <c r="H63" s="59">
        <v>5012.7</v>
      </c>
      <c r="I63" s="59"/>
      <c r="K63" s="77"/>
    </row>
    <row r="64" spans="2:11" ht="18" x14ac:dyDescent="0.25">
      <c r="B64" s="60"/>
      <c r="C64" s="61"/>
      <c r="D64" s="62"/>
      <c r="E64" s="52"/>
      <c r="F64" s="111"/>
      <c r="G64" s="65"/>
      <c r="H64" s="59"/>
      <c r="I64" s="59"/>
    </row>
    <row r="65" spans="2:9" ht="18" x14ac:dyDescent="0.25">
      <c r="B65" s="60">
        <v>45</v>
      </c>
      <c r="C65" s="61"/>
      <c r="D65" s="62"/>
      <c r="E65" s="52"/>
      <c r="F65" s="111">
        <v>21000</v>
      </c>
      <c r="G65" s="65">
        <v>0</v>
      </c>
      <c r="H65" s="59">
        <f>SUM(H66)</f>
        <v>2992.5</v>
      </c>
      <c r="I65" s="87">
        <f>SUM(H65/F65*100)</f>
        <v>14.249999999999998</v>
      </c>
    </row>
    <row r="66" spans="2:9" ht="18" x14ac:dyDescent="0.25">
      <c r="B66" s="60"/>
      <c r="C66" s="61">
        <v>4521</v>
      </c>
      <c r="D66" s="62"/>
      <c r="E66" s="8" t="s">
        <v>131</v>
      </c>
      <c r="F66" s="111"/>
      <c r="G66" s="65"/>
      <c r="H66" s="59">
        <v>2992.5</v>
      </c>
      <c r="I66" s="59"/>
    </row>
    <row r="67" spans="2:9" ht="18" x14ac:dyDescent="0.25">
      <c r="B67" s="60"/>
      <c r="C67" s="61"/>
      <c r="D67" s="62"/>
      <c r="E67" s="52"/>
      <c r="F67" s="111"/>
      <c r="G67" s="65"/>
      <c r="H67" s="63"/>
      <c r="I67" s="59"/>
    </row>
    <row r="68" spans="2:9" ht="18" x14ac:dyDescent="0.25">
      <c r="B68" s="60"/>
      <c r="C68" s="61"/>
      <c r="D68" s="62"/>
      <c r="E68" s="52"/>
      <c r="F68" s="111"/>
      <c r="G68" s="65"/>
      <c r="H68" s="58"/>
      <c r="I68" s="59"/>
    </row>
    <row r="69" spans="2:9" ht="18" customHeight="1" x14ac:dyDescent="0.25">
      <c r="B69" s="194" t="s">
        <v>146</v>
      </c>
      <c r="C69" s="195"/>
      <c r="D69" s="196"/>
      <c r="E69" s="56" t="s">
        <v>147</v>
      </c>
      <c r="F69" s="113">
        <f>SUM(F71+F74+F89)</f>
        <v>37920</v>
      </c>
      <c r="G69" s="88">
        <v>0</v>
      </c>
      <c r="H69" s="66">
        <f>SUM(H71+H74+H89)</f>
        <v>477.77</v>
      </c>
      <c r="I69" s="88">
        <f>SUM(H69/F69*100)</f>
        <v>1.2599419831223628</v>
      </c>
    </row>
    <row r="70" spans="2:9" ht="18" x14ac:dyDescent="0.25">
      <c r="B70" s="197"/>
      <c r="C70" s="198"/>
      <c r="D70" s="199"/>
      <c r="E70" s="52"/>
      <c r="F70" s="114"/>
      <c r="G70" s="87"/>
      <c r="H70" s="59"/>
      <c r="I70" s="87"/>
    </row>
    <row r="71" spans="2:9" ht="18" x14ac:dyDescent="0.25">
      <c r="B71" s="177">
        <v>31</v>
      </c>
      <c r="C71" s="178"/>
      <c r="D71" s="179"/>
      <c r="E71" s="74" t="s">
        <v>4</v>
      </c>
      <c r="F71" s="114">
        <v>6500</v>
      </c>
      <c r="G71" s="87">
        <v>0</v>
      </c>
      <c r="H71" s="59">
        <f>SUM(H72)</f>
        <v>268.07</v>
      </c>
      <c r="I71" s="87">
        <f>SUM(H71/F71*100)</f>
        <v>4.1241538461538463</v>
      </c>
    </row>
    <row r="72" spans="2:9" ht="18" x14ac:dyDescent="0.25">
      <c r="B72" s="70"/>
      <c r="C72" s="71">
        <v>3121</v>
      </c>
      <c r="D72" s="72"/>
      <c r="E72" s="8" t="s">
        <v>82</v>
      </c>
      <c r="F72" s="114"/>
      <c r="G72" s="87"/>
      <c r="H72" s="59">
        <v>268.07</v>
      </c>
      <c r="I72" s="87"/>
    </row>
    <row r="73" spans="2:9" ht="18" x14ac:dyDescent="0.25">
      <c r="B73" s="70"/>
      <c r="C73" s="71"/>
      <c r="D73" s="72"/>
      <c r="E73" s="86"/>
      <c r="F73" s="114"/>
      <c r="G73" s="87"/>
      <c r="H73" s="59"/>
      <c r="I73" s="87"/>
    </row>
    <row r="74" spans="2:9" ht="18" x14ac:dyDescent="0.25">
      <c r="B74" s="177">
        <v>32</v>
      </c>
      <c r="C74" s="178"/>
      <c r="D74" s="179"/>
      <c r="E74" s="52" t="s">
        <v>12</v>
      </c>
      <c r="F74" s="114">
        <v>30270</v>
      </c>
      <c r="G74" s="87">
        <v>0</v>
      </c>
      <c r="H74" s="59">
        <f>SUM(H75+H76+H77+H78+H79+H80+H81+H82+H83+H85+H86)</f>
        <v>209.57</v>
      </c>
      <c r="I74" s="87">
        <f t="shared" ref="I74:I89" si="1">SUM(H74/F74*100)</f>
        <v>0.69233564585398077</v>
      </c>
    </row>
    <row r="75" spans="2:9" ht="18" x14ac:dyDescent="0.25">
      <c r="B75" s="70"/>
      <c r="C75" s="71">
        <v>3211</v>
      </c>
      <c r="D75" s="72"/>
      <c r="E75" s="36" t="s">
        <v>28</v>
      </c>
      <c r="F75" s="114"/>
      <c r="G75" s="87"/>
      <c r="H75" s="59">
        <v>0</v>
      </c>
      <c r="I75" s="87"/>
    </row>
    <row r="76" spans="2:9" ht="18" x14ac:dyDescent="0.25">
      <c r="B76" s="70"/>
      <c r="C76" s="71">
        <v>3213</v>
      </c>
      <c r="D76" s="72"/>
      <c r="E76" s="9" t="s">
        <v>86</v>
      </c>
      <c r="F76" s="114"/>
      <c r="G76" s="87"/>
      <c r="H76" s="59">
        <v>0</v>
      </c>
      <c r="I76" s="87"/>
    </row>
    <row r="77" spans="2:9" ht="18" x14ac:dyDescent="0.25">
      <c r="B77" s="70"/>
      <c r="C77" s="71">
        <v>3221</v>
      </c>
      <c r="D77" s="72"/>
      <c r="E77" s="9" t="s">
        <v>89</v>
      </c>
      <c r="F77" s="114"/>
      <c r="G77" s="87"/>
      <c r="H77" s="59">
        <v>0</v>
      </c>
      <c r="I77" s="87"/>
    </row>
    <row r="78" spans="2:9" ht="18" x14ac:dyDescent="0.25">
      <c r="B78" s="70"/>
      <c r="C78" s="71">
        <v>3222</v>
      </c>
      <c r="D78" s="72"/>
      <c r="E78" s="9" t="s">
        <v>90</v>
      </c>
      <c r="F78" s="114"/>
      <c r="G78" s="87"/>
      <c r="H78" s="59">
        <v>0</v>
      </c>
      <c r="I78" s="87"/>
    </row>
    <row r="79" spans="2:9" ht="18" x14ac:dyDescent="0.25">
      <c r="B79" s="70"/>
      <c r="C79" s="71">
        <v>3224</v>
      </c>
      <c r="D79" s="72"/>
      <c r="E79" s="9" t="s">
        <v>92</v>
      </c>
      <c r="F79" s="114"/>
      <c r="G79" s="87"/>
      <c r="H79" s="59">
        <v>0</v>
      </c>
      <c r="I79" s="87"/>
    </row>
    <row r="80" spans="2:9" ht="18" x14ac:dyDescent="0.25">
      <c r="B80" s="70"/>
      <c r="C80" s="71">
        <v>3231</v>
      </c>
      <c r="D80" s="72"/>
      <c r="E80" s="9" t="s">
        <v>96</v>
      </c>
      <c r="F80" s="114"/>
      <c r="G80" s="87"/>
      <c r="H80" s="59">
        <v>0</v>
      </c>
      <c r="I80" s="87"/>
    </row>
    <row r="81" spans="2:9" ht="18" x14ac:dyDescent="0.25">
      <c r="B81" s="70"/>
      <c r="C81" s="71">
        <v>3232</v>
      </c>
      <c r="D81" s="72"/>
      <c r="E81" s="9" t="s">
        <v>97</v>
      </c>
      <c r="F81" s="114"/>
      <c r="G81" s="87"/>
      <c r="H81" s="59">
        <v>0</v>
      </c>
      <c r="I81" s="87"/>
    </row>
    <row r="82" spans="2:9" ht="18" x14ac:dyDescent="0.25">
      <c r="B82" s="70"/>
      <c r="C82" s="71">
        <v>3234</v>
      </c>
      <c r="D82" s="72"/>
      <c r="E82" s="9" t="s">
        <v>99</v>
      </c>
      <c r="F82" s="114"/>
      <c r="G82" s="87"/>
      <c r="H82" s="59">
        <v>0</v>
      </c>
      <c r="I82" s="87"/>
    </row>
    <row r="83" spans="2:9" ht="18" x14ac:dyDescent="0.25">
      <c r="B83" s="70"/>
      <c r="C83" s="71">
        <v>3235</v>
      </c>
      <c r="D83" s="72"/>
      <c r="E83" s="9" t="s">
        <v>100</v>
      </c>
      <c r="F83" s="114"/>
      <c r="G83" s="87"/>
      <c r="H83" s="59">
        <v>0</v>
      </c>
      <c r="I83" s="87"/>
    </row>
    <row r="84" spans="2:9" ht="18" x14ac:dyDescent="0.25">
      <c r="B84" s="70"/>
      <c r="C84" s="71">
        <v>3237</v>
      </c>
      <c r="D84" s="72"/>
      <c r="E84" s="9" t="s">
        <v>102</v>
      </c>
      <c r="F84" s="114"/>
      <c r="G84" s="87"/>
      <c r="H84" s="59">
        <v>0</v>
      </c>
      <c r="I84" s="87"/>
    </row>
    <row r="85" spans="2:9" ht="18" x14ac:dyDescent="0.25">
      <c r="B85" s="70"/>
      <c r="C85" s="71">
        <v>3239</v>
      </c>
      <c r="D85" s="72"/>
      <c r="E85" s="9" t="s">
        <v>104</v>
      </c>
      <c r="F85" s="114"/>
      <c r="G85" s="87"/>
      <c r="H85" s="59">
        <v>206.25</v>
      </c>
      <c r="I85" s="87"/>
    </row>
    <row r="86" spans="2:9" ht="18" x14ac:dyDescent="0.25">
      <c r="B86" s="132"/>
      <c r="C86" s="133">
        <v>3299</v>
      </c>
      <c r="D86" s="134"/>
      <c r="E86" s="85" t="s">
        <v>106</v>
      </c>
      <c r="F86" s="114"/>
      <c r="G86" s="87"/>
      <c r="H86" s="59">
        <v>3.32</v>
      </c>
      <c r="I86" s="87"/>
    </row>
    <row r="87" spans="2:9" ht="18" x14ac:dyDescent="0.25">
      <c r="B87" s="132"/>
      <c r="C87" s="133"/>
      <c r="D87" s="134"/>
      <c r="E87" s="85"/>
      <c r="F87" s="114"/>
      <c r="G87" s="87"/>
      <c r="H87" s="59"/>
      <c r="I87" s="87"/>
    </row>
    <row r="88" spans="2:9" ht="18" x14ac:dyDescent="0.25">
      <c r="B88" s="70"/>
      <c r="C88" s="71"/>
      <c r="D88" s="72"/>
      <c r="E88" s="85"/>
      <c r="F88" s="114"/>
      <c r="G88" s="87"/>
      <c r="H88" s="59"/>
      <c r="I88" s="87"/>
    </row>
    <row r="89" spans="2:9" ht="18" x14ac:dyDescent="0.25">
      <c r="B89" s="60">
        <v>34</v>
      </c>
      <c r="C89" s="61"/>
      <c r="D89" s="62"/>
      <c r="E89" s="52" t="s">
        <v>113</v>
      </c>
      <c r="F89" s="114">
        <v>1150</v>
      </c>
      <c r="G89" s="87">
        <v>0</v>
      </c>
      <c r="H89" s="59">
        <f>SUM(H90:H91)</f>
        <v>0.13</v>
      </c>
      <c r="I89" s="87">
        <f t="shared" si="1"/>
        <v>1.1304347826086957E-2</v>
      </c>
    </row>
    <row r="90" spans="2:9" ht="18" x14ac:dyDescent="0.25">
      <c r="B90" s="70"/>
      <c r="C90" s="71">
        <v>3431</v>
      </c>
      <c r="D90" s="72"/>
      <c r="E90" s="9" t="s">
        <v>115</v>
      </c>
      <c r="F90" s="114"/>
      <c r="G90" s="87"/>
      <c r="H90" s="59">
        <v>0</v>
      </c>
      <c r="I90" s="87"/>
    </row>
    <row r="91" spans="2:9" ht="18" x14ac:dyDescent="0.25">
      <c r="B91" s="70"/>
      <c r="C91" s="71">
        <v>3433</v>
      </c>
      <c r="D91" s="72"/>
      <c r="E91" s="74" t="s">
        <v>116</v>
      </c>
      <c r="F91" s="114"/>
      <c r="G91" s="87"/>
      <c r="H91" s="59">
        <v>0.13</v>
      </c>
      <c r="I91" s="87"/>
    </row>
    <row r="92" spans="2:9" ht="18" x14ac:dyDescent="0.25">
      <c r="B92" s="70"/>
      <c r="C92" s="71"/>
      <c r="D92" s="72"/>
      <c r="E92" s="74"/>
      <c r="F92" s="114"/>
      <c r="G92" s="87"/>
      <c r="H92" s="59"/>
      <c r="I92" s="87"/>
    </row>
    <row r="93" spans="2:9" ht="18" x14ac:dyDescent="0.25">
      <c r="B93" s="60"/>
      <c r="C93" s="61"/>
      <c r="D93" s="62"/>
      <c r="E93" s="64"/>
      <c r="F93" s="110"/>
      <c r="G93" s="65"/>
      <c r="H93" s="58"/>
      <c r="I93" s="87"/>
    </row>
    <row r="94" spans="2:9" ht="18" customHeight="1" x14ac:dyDescent="0.25">
      <c r="B94" s="194" t="s">
        <v>149</v>
      </c>
      <c r="C94" s="195"/>
      <c r="D94" s="196"/>
      <c r="E94" s="135" t="s">
        <v>150</v>
      </c>
      <c r="F94" s="115">
        <f>SUM(F95+F100)</f>
        <v>10731</v>
      </c>
      <c r="G94" s="88">
        <v>0</v>
      </c>
      <c r="H94" s="66">
        <f>SUM(H95+H100)</f>
        <v>5231.22</v>
      </c>
      <c r="I94" s="88">
        <f>SUM(H94/F94*100)</f>
        <v>48.748672071568357</v>
      </c>
    </row>
    <row r="95" spans="2:9" ht="18" x14ac:dyDescent="0.25">
      <c r="B95" s="177">
        <v>31</v>
      </c>
      <c r="C95" s="178"/>
      <c r="D95" s="179"/>
      <c r="E95" s="52" t="s">
        <v>4</v>
      </c>
      <c r="F95" s="116">
        <v>8692</v>
      </c>
      <c r="G95" s="87">
        <v>0</v>
      </c>
      <c r="H95" s="59">
        <f>SUM(H96+H97+H98)</f>
        <v>5192.17</v>
      </c>
      <c r="I95" s="87">
        <f t="shared" ref="I95:I100" si="2">SUM(H95/F95*100)</f>
        <v>59.735043718361716</v>
      </c>
    </row>
    <row r="96" spans="2:9" ht="18" x14ac:dyDescent="0.25">
      <c r="B96" s="70"/>
      <c r="C96" s="71">
        <v>3111</v>
      </c>
      <c r="D96" s="72"/>
      <c r="E96" s="8" t="s">
        <v>26</v>
      </c>
      <c r="F96" s="116"/>
      <c r="G96" s="87"/>
      <c r="H96" s="59">
        <v>1366.67</v>
      </c>
      <c r="I96" s="87"/>
    </row>
    <row r="97" spans="2:9" ht="18" x14ac:dyDescent="0.25">
      <c r="B97" s="132"/>
      <c r="C97" s="133">
        <v>3121</v>
      </c>
      <c r="D97" s="134"/>
      <c r="E97" s="8" t="s">
        <v>82</v>
      </c>
      <c r="F97" s="116"/>
      <c r="G97" s="87"/>
      <c r="H97" s="59">
        <v>3600</v>
      </c>
      <c r="I97" s="87"/>
    </row>
    <row r="98" spans="2:9" ht="18" x14ac:dyDescent="0.25">
      <c r="B98" s="70"/>
      <c r="C98" s="71">
        <v>3132</v>
      </c>
      <c r="D98" s="72"/>
      <c r="E98" s="8" t="s">
        <v>84</v>
      </c>
      <c r="F98" s="116"/>
      <c r="G98" s="87"/>
      <c r="H98" s="59">
        <v>225.5</v>
      </c>
      <c r="I98" s="87"/>
    </row>
    <row r="99" spans="2:9" ht="18" x14ac:dyDescent="0.25">
      <c r="B99" s="70"/>
      <c r="C99" s="71"/>
      <c r="D99" s="72"/>
      <c r="E99" s="86"/>
      <c r="F99" s="116"/>
      <c r="G99" s="87"/>
      <c r="H99" s="59"/>
      <c r="I99" s="87"/>
    </row>
    <row r="100" spans="2:9" ht="18" x14ac:dyDescent="0.25">
      <c r="B100" s="177">
        <v>32</v>
      </c>
      <c r="C100" s="178"/>
      <c r="D100" s="179"/>
      <c r="E100" s="52" t="s">
        <v>12</v>
      </c>
      <c r="F100" s="116">
        <v>2039</v>
      </c>
      <c r="G100" s="87">
        <v>0</v>
      </c>
      <c r="H100" s="59">
        <f>SUM(H101+H102)</f>
        <v>39.049999999999997</v>
      </c>
      <c r="I100" s="87">
        <f t="shared" si="2"/>
        <v>1.9151544874938693</v>
      </c>
    </row>
    <row r="101" spans="2:9" ht="18" x14ac:dyDescent="0.25">
      <c r="B101" s="70"/>
      <c r="C101" s="71">
        <v>3212</v>
      </c>
      <c r="D101" s="72"/>
      <c r="E101" s="9" t="s">
        <v>85</v>
      </c>
      <c r="F101" s="116"/>
      <c r="G101" s="87"/>
      <c r="H101" s="59">
        <v>39.049999999999997</v>
      </c>
      <c r="I101" s="87"/>
    </row>
    <row r="102" spans="2:9" ht="18" x14ac:dyDescent="0.25">
      <c r="B102" s="70"/>
      <c r="C102" s="71">
        <v>3227</v>
      </c>
      <c r="D102" s="72"/>
      <c r="E102" s="9" t="s">
        <v>156</v>
      </c>
      <c r="F102" s="116"/>
      <c r="G102" s="87"/>
      <c r="H102" s="59">
        <v>0</v>
      </c>
      <c r="I102" s="87"/>
    </row>
    <row r="103" spans="2:9" ht="18" x14ac:dyDescent="0.25">
      <c r="B103" s="70"/>
      <c r="C103" s="71"/>
      <c r="D103" s="72"/>
      <c r="E103" s="74"/>
      <c r="F103" s="114"/>
      <c r="G103" s="87"/>
      <c r="H103" s="59"/>
      <c r="I103" s="87"/>
    </row>
    <row r="104" spans="2:9" ht="18" customHeight="1" x14ac:dyDescent="0.25">
      <c r="B104" s="188">
        <v>18120</v>
      </c>
      <c r="C104" s="189"/>
      <c r="D104" s="190"/>
      <c r="E104" s="98" t="s">
        <v>151</v>
      </c>
      <c r="F104" s="108">
        <f>SUM(F105+F170)</f>
        <v>435294</v>
      </c>
      <c r="G104" s="108">
        <v>0</v>
      </c>
      <c r="H104" s="99">
        <f>SUM(H105+H170)</f>
        <v>230698.22999999998</v>
      </c>
      <c r="I104" s="107">
        <f t="shared" ref="I104:I107" si="3">SUM(H104/F104*100)</f>
        <v>52.998256350880091</v>
      </c>
    </row>
    <row r="105" spans="2:9" ht="18" customHeight="1" x14ac:dyDescent="0.25">
      <c r="B105" s="200" t="s">
        <v>152</v>
      </c>
      <c r="C105" s="201"/>
      <c r="D105" s="202"/>
      <c r="E105" s="95" t="s">
        <v>153</v>
      </c>
      <c r="F105" s="118">
        <f>SUM(F106++F132+F150+F160)</f>
        <v>426306</v>
      </c>
      <c r="G105" s="123">
        <v>0</v>
      </c>
      <c r="H105" s="100">
        <f>SUM(H106+H132+H150+H160)</f>
        <v>230698.22999999998</v>
      </c>
      <c r="I105" s="101">
        <f t="shared" si="3"/>
        <v>54.115642285119137</v>
      </c>
    </row>
    <row r="106" spans="2:9" ht="18.75" customHeight="1" x14ac:dyDescent="0.25">
      <c r="B106" s="194" t="s">
        <v>143</v>
      </c>
      <c r="C106" s="195"/>
      <c r="D106" s="196"/>
      <c r="E106" s="56" t="s">
        <v>144</v>
      </c>
      <c r="F106" s="119">
        <f>SUM(F107+F126)</f>
        <v>231200</v>
      </c>
      <c r="G106" s="124">
        <f>SUM(G107+G126)</f>
        <v>0</v>
      </c>
      <c r="H106" s="66">
        <f>SUM(H107+H126)</f>
        <v>129606.29</v>
      </c>
      <c r="I106" s="87">
        <f t="shared" si="3"/>
        <v>56.058083910034597</v>
      </c>
    </row>
    <row r="107" spans="2:9" ht="18" x14ac:dyDescent="0.25">
      <c r="B107" s="177">
        <v>32</v>
      </c>
      <c r="C107" s="178"/>
      <c r="D107" s="179"/>
      <c r="E107" s="52" t="s">
        <v>12</v>
      </c>
      <c r="F107" s="110">
        <v>125450</v>
      </c>
      <c r="G107" s="124">
        <v>0</v>
      </c>
      <c r="H107" s="66">
        <f>SUM(H108+H109+H110+H111+H112+H113+H114+H115+H116+H117+H118+H119+H120+H121+H122+H123)</f>
        <v>52511.289999999994</v>
      </c>
      <c r="I107" s="87">
        <f t="shared" si="3"/>
        <v>41.858341968911908</v>
      </c>
    </row>
    <row r="108" spans="2:9" ht="18" x14ac:dyDescent="0.25">
      <c r="B108" s="70"/>
      <c r="C108" s="71">
        <v>3211</v>
      </c>
      <c r="D108" s="72"/>
      <c r="E108" s="36" t="s">
        <v>28</v>
      </c>
      <c r="F108" s="111"/>
      <c r="G108" s="65"/>
      <c r="H108" s="59">
        <v>2225.36</v>
      </c>
      <c r="I108" s="87"/>
    </row>
    <row r="109" spans="2:9" ht="18" x14ac:dyDescent="0.25">
      <c r="B109" s="70"/>
      <c r="C109" s="71">
        <v>3221</v>
      </c>
      <c r="D109" s="72"/>
      <c r="E109" s="9" t="s">
        <v>89</v>
      </c>
      <c r="F109" s="111"/>
      <c r="G109" s="65"/>
      <c r="H109" s="59">
        <v>10164.19</v>
      </c>
      <c r="I109" s="87"/>
    </row>
    <row r="110" spans="2:9" ht="18" x14ac:dyDescent="0.25">
      <c r="B110" s="70"/>
      <c r="C110" s="71">
        <v>3222</v>
      </c>
      <c r="D110" s="72"/>
      <c r="E110" s="9" t="s">
        <v>90</v>
      </c>
      <c r="F110" s="111"/>
      <c r="G110" s="65"/>
      <c r="H110" s="59">
        <v>3832.66</v>
      </c>
      <c r="I110" s="87"/>
    </row>
    <row r="111" spans="2:9" ht="18" x14ac:dyDescent="0.25">
      <c r="B111" s="70"/>
      <c r="C111" s="71">
        <v>3224</v>
      </c>
      <c r="D111" s="72"/>
      <c r="E111" s="9" t="s">
        <v>92</v>
      </c>
      <c r="F111" s="111"/>
      <c r="G111" s="65"/>
      <c r="H111" s="59">
        <v>2945.97</v>
      </c>
      <c r="I111" s="87"/>
    </row>
    <row r="112" spans="2:9" ht="18" x14ac:dyDescent="0.25">
      <c r="B112" s="70"/>
      <c r="C112" s="71">
        <v>3225</v>
      </c>
      <c r="D112" s="72"/>
      <c r="E112" s="9" t="s">
        <v>93</v>
      </c>
      <c r="F112" s="111"/>
      <c r="G112" s="65"/>
      <c r="H112" s="59">
        <v>18.96</v>
      </c>
      <c r="I112" s="87"/>
    </row>
    <row r="113" spans="2:12" ht="18" x14ac:dyDescent="0.25">
      <c r="B113" s="70"/>
      <c r="C113" s="71">
        <v>3231</v>
      </c>
      <c r="D113" s="72"/>
      <c r="E113" s="9" t="s">
        <v>96</v>
      </c>
      <c r="F113" s="111"/>
      <c r="G113" s="65"/>
      <c r="H113" s="59">
        <v>512.76</v>
      </c>
      <c r="I113" s="87"/>
      <c r="L113" s="77"/>
    </row>
    <row r="114" spans="2:12" ht="18" x14ac:dyDescent="0.25">
      <c r="B114" s="70"/>
      <c r="C114" s="71">
        <v>3233</v>
      </c>
      <c r="D114" s="72"/>
      <c r="E114" s="9" t="s">
        <v>98</v>
      </c>
      <c r="F114" s="111"/>
      <c r="G114" s="65"/>
      <c r="H114" s="59">
        <v>2740.13</v>
      </c>
      <c r="I114" s="87"/>
    </row>
    <row r="115" spans="2:12" ht="18" x14ac:dyDescent="0.25">
      <c r="B115" s="70"/>
      <c r="C115" s="71">
        <v>3234</v>
      </c>
      <c r="D115" s="72"/>
      <c r="E115" s="9" t="s">
        <v>99</v>
      </c>
      <c r="F115" s="111"/>
      <c r="G115" s="65"/>
      <c r="H115" s="59">
        <v>0</v>
      </c>
      <c r="I115" s="87"/>
    </row>
    <row r="116" spans="2:12" ht="18" x14ac:dyDescent="0.25">
      <c r="B116" s="70"/>
      <c r="C116" s="71">
        <v>3235</v>
      </c>
      <c r="D116" s="72"/>
      <c r="E116" s="9" t="s">
        <v>100</v>
      </c>
      <c r="F116" s="111"/>
      <c r="G116" s="65"/>
      <c r="H116" s="59">
        <v>191.94</v>
      </c>
      <c r="I116" s="87"/>
    </row>
    <row r="117" spans="2:12" ht="18" x14ac:dyDescent="0.25">
      <c r="B117" s="70"/>
      <c r="C117" s="71">
        <v>3237</v>
      </c>
      <c r="D117" s="72"/>
      <c r="E117" s="9" t="s">
        <v>102</v>
      </c>
      <c r="F117" s="111"/>
      <c r="G117" s="65"/>
      <c r="H117" s="59">
        <v>25546.18</v>
      </c>
      <c r="I117" s="87"/>
    </row>
    <row r="118" spans="2:12" ht="18" x14ac:dyDescent="0.25">
      <c r="B118" s="70"/>
      <c r="C118" s="71">
        <v>3239</v>
      </c>
      <c r="D118" s="72"/>
      <c r="E118" s="9" t="s">
        <v>104</v>
      </c>
      <c r="F118" s="111"/>
      <c r="G118" s="65"/>
      <c r="H118" s="59">
        <v>2794.29</v>
      </c>
      <c r="I118" s="87"/>
    </row>
    <row r="119" spans="2:12" ht="18" x14ac:dyDescent="0.25">
      <c r="B119" s="70"/>
      <c r="C119" s="71">
        <v>3241</v>
      </c>
      <c r="D119" s="72"/>
      <c r="E119" s="85" t="s">
        <v>105</v>
      </c>
      <c r="F119" s="111"/>
      <c r="G119" s="65"/>
      <c r="H119" s="59">
        <v>0</v>
      </c>
      <c r="I119" s="87"/>
    </row>
    <row r="120" spans="2:12" ht="18" x14ac:dyDescent="0.25">
      <c r="B120" s="70"/>
      <c r="C120" s="71">
        <v>3292</v>
      </c>
      <c r="D120" s="72"/>
      <c r="E120" s="9" t="s">
        <v>108</v>
      </c>
      <c r="F120" s="111"/>
      <c r="G120" s="65"/>
      <c r="H120" s="59">
        <v>157.5</v>
      </c>
      <c r="I120" s="87"/>
    </row>
    <row r="121" spans="2:12" ht="18" x14ac:dyDescent="0.25">
      <c r="B121" s="70"/>
      <c r="C121" s="71">
        <v>3293</v>
      </c>
      <c r="D121" s="72"/>
      <c r="E121" s="9" t="s">
        <v>109</v>
      </c>
      <c r="F121" s="111"/>
      <c r="G121" s="65"/>
      <c r="H121" s="59">
        <v>591.35</v>
      </c>
      <c r="I121" s="87"/>
    </row>
    <row r="122" spans="2:12" ht="18" x14ac:dyDescent="0.25">
      <c r="B122" s="70"/>
      <c r="C122" s="71">
        <v>3294</v>
      </c>
      <c r="D122" s="72"/>
      <c r="E122" s="9" t="s">
        <v>110</v>
      </c>
      <c r="F122" s="111"/>
      <c r="G122" s="65"/>
      <c r="H122" s="59">
        <v>705</v>
      </c>
      <c r="I122" s="87"/>
    </row>
    <row r="123" spans="2:12" ht="18" x14ac:dyDescent="0.25">
      <c r="B123" s="70"/>
      <c r="C123" s="71">
        <v>3299</v>
      </c>
      <c r="D123" s="72"/>
      <c r="E123" s="9" t="s">
        <v>106</v>
      </c>
      <c r="F123" s="111"/>
      <c r="G123" s="65"/>
      <c r="H123" s="59">
        <v>85</v>
      </c>
      <c r="I123" s="87"/>
    </row>
    <row r="124" spans="2:12" ht="18" x14ac:dyDescent="0.25">
      <c r="B124" s="70"/>
      <c r="C124" s="71"/>
      <c r="D124" s="72"/>
      <c r="E124" s="74"/>
      <c r="F124" s="111"/>
      <c r="G124" s="65"/>
      <c r="H124" s="63"/>
      <c r="I124" s="87"/>
    </row>
    <row r="125" spans="2:12" ht="18" x14ac:dyDescent="0.25">
      <c r="B125" s="70"/>
      <c r="C125" s="71"/>
      <c r="D125" s="72"/>
      <c r="E125" s="74"/>
      <c r="F125" s="111"/>
      <c r="G125" s="65"/>
      <c r="H125" s="63"/>
      <c r="I125" s="87"/>
    </row>
    <row r="126" spans="2:12" ht="18" x14ac:dyDescent="0.25">
      <c r="B126" s="60">
        <v>42</v>
      </c>
      <c r="C126" s="61"/>
      <c r="D126" s="62"/>
      <c r="E126" s="52" t="s">
        <v>120</v>
      </c>
      <c r="F126" s="111">
        <v>105750</v>
      </c>
      <c r="G126" s="65">
        <v>0</v>
      </c>
      <c r="H126" s="59">
        <f>SUM(H127+H128+H129+H130)</f>
        <v>77095</v>
      </c>
      <c r="I126" s="87">
        <f t="shared" ref="I126" si="4">SUM(H126/F126*100)</f>
        <v>72.903073286052006</v>
      </c>
    </row>
    <row r="127" spans="2:12" ht="18" x14ac:dyDescent="0.25">
      <c r="B127" s="70"/>
      <c r="C127" s="71">
        <v>4221</v>
      </c>
      <c r="D127" s="72"/>
      <c r="E127" s="8" t="s">
        <v>122</v>
      </c>
      <c r="F127" s="111"/>
      <c r="G127" s="65"/>
      <c r="H127" s="59">
        <v>0</v>
      </c>
      <c r="I127" s="87"/>
    </row>
    <row r="128" spans="2:12" ht="18" x14ac:dyDescent="0.25">
      <c r="B128" s="70"/>
      <c r="C128" s="71">
        <v>4223</v>
      </c>
      <c r="D128" s="72"/>
      <c r="E128" s="8" t="s">
        <v>124</v>
      </c>
      <c r="F128" s="111"/>
      <c r="G128" s="65"/>
      <c r="H128" s="59">
        <v>0</v>
      </c>
      <c r="I128" s="87"/>
    </row>
    <row r="129" spans="2:11" ht="18" x14ac:dyDescent="0.25">
      <c r="B129" s="70"/>
      <c r="C129" s="71">
        <v>4227</v>
      </c>
      <c r="D129" s="72"/>
      <c r="E129" s="8" t="s">
        <v>126</v>
      </c>
      <c r="F129" s="111"/>
      <c r="G129" s="65"/>
      <c r="H129" s="59">
        <v>1750</v>
      </c>
      <c r="I129" s="87"/>
    </row>
    <row r="130" spans="2:11" ht="18" x14ac:dyDescent="0.25">
      <c r="B130" s="60"/>
      <c r="C130" s="61">
        <v>4243</v>
      </c>
      <c r="D130" s="62"/>
      <c r="E130" s="52" t="s">
        <v>198</v>
      </c>
      <c r="F130" s="111"/>
      <c r="G130" s="65"/>
      <c r="H130" s="58">
        <v>75345</v>
      </c>
      <c r="I130" s="87"/>
    </row>
    <row r="131" spans="2:11" ht="18" x14ac:dyDescent="0.25">
      <c r="B131" s="70"/>
      <c r="C131" s="71"/>
      <c r="D131" s="72"/>
      <c r="E131" s="74"/>
      <c r="F131" s="111"/>
      <c r="G131" s="65"/>
      <c r="H131" s="58"/>
      <c r="I131" s="87"/>
      <c r="K131" s="77"/>
    </row>
    <row r="132" spans="2:11" ht="18.75" customHeight="1" x14ac:dyDescent="0.25">
      <c r="B132" s="194" t="s">
        <v>146</v>
      </c>
      <c r="C132" s="195"/>
      <c r="D132" s="196"/>
      <c r="E132" s="56" t="s">
        <v>147</v>
      </c>
      <c r="F132" s="119">
        <f>SUM(F133)</f>
        <v>62596</v>
      </c>
      <c r="G132" s="124">
        <v>0</v>
      </c>
      <c r="H132" s="57">
        <f>SUM(H133)</f>
        <v>20500.439999999999</v>
      </c>
      <c r="I132" s="88">
        <f t="shared" ref="I132:I133" si="5">SUM(H132/F132*100)</f>
        <v>32.75039938654227</v>
      </c>
    </row>
    <row r="133" spans="2:11" ht="18" x14ac:dyDescent="0.25">
      <c r="B133" s="177">
        <v>32</v>
      </c>
      <c r="C133" s="178"/>
      <c r="D133" s="179"/>
      <c r="E133" s="52" t="s">
        <v>12</v>
      </c>
      <c r="F133" s="111">
        <v>62596</v>
      </c>
      <c r="G133" s="65">
        <v>0</v>
      </c>
      <c r="H133" s="58">
        <f>SUM(H134:H148)</f>
        <v>20500.439999999999</v>
      </c>
      <c r="I133" s="87">
        <f t="shared" si="5"/>
        <v>32.75039938654227</v>
      </c>
    </row>
    <row r="134" spans="2:11" ht="18" x14ac:dyDescent="0.25">
      <c r="B134" s="70"/>
      <c r="C134" s="71">
        <v>3211</v>
      </c>
      <c r="D134" s="72"/>
      <c r="E134" s="36" t="s">
        <v>28</v>
      </c>
      <c r="F134" s="111"/>
      <c r="G134" s="65"/>
      <c r="H134" s="58">
        <v>1427.47</v>
      </c>
      <c r="I134" s="65"/>
    </row>
    <row r="135" spans="2:11" ht="18" x14ac:dyDescent="0.25">
      <c r="B135" s="70"/>
      <c r="C135" s="71">
        <v>3221</v>
      </c>
      <c r="D135" s="72"/>
      <c r="E135" s="9" t="s">
        <v>89</v>
      </c>
      <c r="F135" s="111"/>
      <c r="G135" s="65"/>
      <c r="H135" s="58">
        <v>0</v>
      </c>
      <c r="I135" s="65"/>
    </row>
    <row r="136" spans="2:11" ht="18" x14ac:dyDescent="0.25">
      <c r="B136" s="70"/>
      <c r="C136" s="71">
        <v>3222</v>
      </c>
      <c r="D136" s="72"/>
      <c r="E136" s="9" t="s">
        <v>90</v>
      </c>
      <c r="F136" s="111"/>
      <c r="G136" s="65"/>
      <c r="H136" s="58">
        <v>11148.85</v>
      </c>
      <c r="I136" s="65"/>
    </row>
    <row r="137" spans="2:11" ht="18" x14ac:dyDescent="0.25">
      <c r="B137" s="70"/>
      <c r="C137" s="71">
        <v>3223</v>
      </c>
      <c r="D137" s="72"/>
      <c r="E137" s="9" t="s">
        <v>91</v>
      </c>
      <c r="F137" s="111"/>
      <c r="G137" s="65"/>
      <c r="H137" s="58">
        <v>0</v>
      </c>
      <c r="I137" s="65"/>
    </row>
    <row r="138" spans="2:11" ht="18" x14ac:dyDescent="0.25">
      <c r="B138" s="70"/>
      <c r="C138" s="71">
        <v>3224</v>
      </c>
      <c r="D138" s="72"/>
      <c r="E138" s="9" t="s">
        <v>92</v>
      </c>
      <c r="F138" s="111"/>
      <c r="G138" s="65"/>
      <c r="H138" s="58">
        <v>0</v>
      </c>
      <c r="I138" s="65"/>
    </row>
    <row r="139" spans="2:11" ht="18" x14ac:dyDescent="0.25">
      <c r="B139" s="70"/>
      <c r="C139" s="71">
        <v>3225</v>
      </c>
      <c r="D139" s="72"/>
      <c r="E139" s="9" t="s">
        <v>93</v>
      </c>
      <c r="F139" s="111"/>
      <c r="G139" s="65"/>
      <c r="H139" s="58">
        <v>0</v>
      </c>
      <c r="I139" s="65"/>
    </row>
    <row r="140" spans="2:11" ht="18" x14ac:dyDescent="0.25">
      <c r="B140" s="70"/>
      <c r="C140" s="71">
        <v>3231</v>
      </c>
      <c r="D140" s="72"/>
      <c r="E140" s="9" t="s">
        <v>96</v>
      </c>
      <c r="F140" s="111"/>
      <c r="G140" s="65"/>
      <c r="H140" s="58">
        <v>73.31</v>
      </c>
      <c r="I140" s="65"/>
    </row>
    <row r="141" spans="2:11" ht="18" x14ac:dyDescent="0.25">
      <c r="B141" s="70"/>
      <c r="C141" s="71">
        <v>3232</v>
      </c>
      <c r="D141" s="72"/>
      <c r="E141" s="9" t="s">
        <v>97</v>
      </c>
      <c r="F141" s="111"/>
      <c r="G141" s="65"/>
      <c r="H141" s="58">
        <v>0</v>
      </c>
      <c r="I141" s="65"/>
    </row>
    <row r="142" spans="2:11" ht="18" x14ac:dyDescent="0.25">
      <c r="B142" s="70"/>
      <c r="C142" s="71">
        <v>3233</v>
      </c>
      <c r="D142" s="72"/>
      <c r="E142" s="9" t="s">
        <v>98</v>
      </c>
      <c r="F142" s="111"/>
      <c r="G142" s="65"/>
      <c r="H142" s="58">
        <v>3327.55</v>
      </c>
      <c r="I142" s="65"/>
    </row>
    <row r="143" spans="2:11" ht="18" x14ac:dyDescent="0.25">
      <c r="B143" s="70"/>
      <c r="C143" s="71">
        <v>3235</v>
      </c>
      <c r="D143" s="72"/>
      <c r="E143" s="9" t="s">
        <v>100</v>
      </c>
      <c r="F143" s="111"/>
      <c r="G143" s="65"/>
      <c r="H143" s="58">
        <v>0</v>
      </c>
      <c r="I143" s="65"/>
    </row>
    <row r="144" spans="2:11" ht="18" x14ac:dyDescent="0.25">
      <c r="B144" s="70"/>
      <c r="C144" s="71">
        <v>3237</v>
      </c>
      <c r="D144" s="72"/>
      <c r="E144" s="9" t="s">
        <v>102</v>
      </c>
      <c r="F144" s="111"/>
      <c r="G144" s="65"/>
      <c r="H144" s="58">
        <v>4424.09</v>
      </c>
      <c r="I144" s="65"/>
    </row>
    <row r="145" spans="2:9" ht="18" x14ac:dyDescent="0.25">
      <c r="B145" s="70"/>
      <c r="C145" s="71">
        <v>3239</v>
      </c>
      <c r="D145" s="72"/>
      <c r="E145" s="9" t="s">
        <v>104</v>
      </c>
      <c r="F145" s="111"/>
      <c r="G145" s="65"/>
      <c r="H145" s="58">
        <v>0</v>
      </c>
      <c r="I145" s="65"/>
    </row>
    <row r="146" spans="2:9" ht="18" x14ac:dyDescent="0.25">
      <c r="B146" s="70"/>
      <c r="C146" s="71">
        <v>3292</v>
      </c>
      <c r="D146" s="72"/>
      <c r="E146" s="9" t="s">
        <v>108</v>
      </c>
      <c r="F146" s="111"/>
      <c r="G146" s="65"/>
      <c r="H146" s="58">
        <v>0</v>
      </c>
      <c r="I146" s="65"/>
    </row>
    <row r="147" spans="2:9" ht="18" x14ac:dyDescent="0.25">
      <c r="B147" s="70"/>
      <c r="C147" s="71">
        <v>3293</v>
      </c>
      <c r="D147" s="72"/>
      <c r="E147" s="9" t="s">
        <v>109</v>
      </c>
      <c r="F147" s="111"/>
      <c r="G147" s="65"/>
      <c r="H147" s="58">
        <v>99.17</v>
      </c>
      <c r="I147" s="65"/>
    </row>
    <row r="148" spans="2:9" ht="18" x14ac:dyDescent="0.25">
      <c r="B148" s="70"/>
      <c r="C148" s="71">
        <v>3299</v>
      </c>
      <c r="D148" s="72"/>
      <c r="E148" s="9" t="s">
        <v>106</v>
      </c>
      <c r="F148" s="111"/>
      <c r="G148" s="65"/>
      <c r="H148" s="58">
        <v>0</v>
      </c>
      <c r="I148" s="65"/>
    </row>
    <row r="149" spans="2:9" ht="18" x14ac:dyDescent="0.25">
      <c r="B149" s="70"/>
      <c r="C149" s="71"/>
      <c r="D149" s="72"/>
      <c r="E149" s="74"/>
      <c r="F149" s="111"/>
      <c r="G149" s="65"/>
      <c r="H149" s="58"/>
      <c r="I149" s="65"/>
    </row>
    <row r="150" spans="2:9" ht="18.75" customHeight="1" x14ac:dyDescent="0.25">
      <c r="B150" s="194" t="s">
        <v>148</v>
      </c>
      <c r="C150" s="195"/>
      <c r="D150" s="196"/>
      <c r="E150" s="56" t="s">
        <v>199</v>
      </c>
      <c r="F150" s="119">
        <f>SUM(F151+F156)</f>
        <v>104350</v>
      </c>
      <c r="G150" s="124">
        <v>0</v>
      </c>
      <c r="H150" s="57">
        <f>SUM(H151+H156)</f>
        <v>75350</v>
      </c>
      <c r="I150" s="88">
        <f t="shared" ref="I150:I151" si="6">SUM(H150/F150*100)</f>
        <v>72.208912314326795</v>
      </c>
    </row>
    <row r="151" spans="2:9" ht="18" x14ac:dyDescent="0.25">
      <c r="B151" s="177">
        <v>32</v>
      </c>
      <c r="C151" s="178"/>
      <c r="D151" s="179"/>
      <c r="E151" s="52" t="s">
        <v>12</v>
      </c>
      <c r="F151" s="111">
        <v>18200</v>
      </c>
      <c r="G151" s="65">
        <v>0</v>
      </c>
      <c r="H151" s="58">
        <f>SUM(H152)</f>
        <v>0</v>
      </c>
      <c r="I151" s="88">
        <f t="shared" si="6"/>
        <v>0</v>
      </c>
    </row>
    <row r="152" spans="2:9" ht="18" x14ac:dyDescent="0.25">
      <c r="B152" s="70"/>
      <c r="C152" s="71">
        <v>3221</v>
      </c>
      <c r="D152" s="72"/>
      <c r="E152" s="9" t="s">
        <v>89</v>
      </c>
      <c r="F152" s="111"/>
      <c r="G152" s="65"/>
      <c r="H152" s="58">
        <v>0</v>
      </c>
      <c r="I152" s="65"/>
    </row>
    <row r="153" spans="2:9" ht="18" x14ac:dyDescent="0.25">
      <c r="B153" s="70"/>
      <c r="C153" s="71">
        <v>3237</v>
      </c>
      <c r="D153" s="72"/>
      <c r="E153" s="9" t="s">
        <v>102</v>
      </c>
      <c r="F153" s="111"/>
      <c r="G153" s="65"/>
      <c r="H153" s="58">
        <v>0</v>
      </c>
      <c r="I153" s="65"/>
    </row>
    <row r="154" spans="2:9" ht="18" x14ac:dyDescent="0.25">
      <c r="B154" s="70"/>
      <c r="C154" s="71">
        <v>3239</v>
      </c>
      <c r="D154" s="72"/>
      <c r="E154" s="9" t="s">
        <v>104</v>
      </c>
      <c r="F154" s="111"/>
      <c r="G154" s="65"/>
      <c r="H154" s="58">
        <v>0</v>
      </c>
      <c r="I154" s="65"/>
    </row>
    <row r="155" spans="2:9" ht="18" x14ac:dyDescent="0.25">
      <c r="B155" s="60"/>
      <c r="C155" s="61"/>
      <c r="D155" s="62"/>
      <c r="E155" s="52"/>
      <c r="F155" s="111"/>
      <c r="G155" s="65"/>
      <c r="H155" s="58"/>
      <c r="I155" s="65"/>
    </row>
    <row r="156" spans="2:9" ht="18" x14ac:dyDescent="0.25">
      <c r="B156" s="60">
        <v>42</v>
      </c>
      <c r="C156" s="61"/>
      <c r="D156" s="62"/>
      <c r="E156" s="52" t="s">
        <v>120</v>
      </c>
      <c r="F156" s="111">
        <v>86150</v>
      </c>
      <c r="G156" s="65">
        <v>0</v>
      </c>
      <c r="H156" s="58">
        <f>SUM(H157+H158)</f>
        <v>75350</v>
      </c>
      <c r="I156" s="88">
        <f t="shared" ref="I156" si="7">SUM(H156/F156*100)</f>
        <v>87.463726059199075</v>
      </c>
    </row>
    <row r="157" spans="2:9" ht="18" x14ac:dyDescent="0.25">
      <c r="B157" s="60"/>
      <c r="C157" s="61">
        <v>4227</v>
      </c>
      <c r="D157" s="62"/>
      <c r="E157" s="8" t="s">
        <v>126</v>
      </c>
      <c r="F157" s="111"/>
      <c r="G157" s="65"/>
      <c r="H157" s="58">
        <v>0</v>
      </c>
      <c r="I157" s="65"/>
    </row>
    <row r="158" spans="2:9" ht="18" x14ac:dyDescent="0.25">
      <c r="B158" s="70"/>
      <c r="C158" s="133">
        <v>4243</v>
      </c>
      <c r="D158" s="134"/>
      <c r="E158" s="136" t="s">
        <v>198</v>
      </c>
      <c r="F158" s="110"/>
      <c r="G158" s="125"/>
      <c r="H158" s="69">
        <v>75350</v>
      </c>
      <c r="I158" s="65"/>
    </row>
    <row r="159" spans="2:9" ht="18" x14ac:dyDescent="0.25">
      <c r="B159" s="70"/>
      <c r="C159" s="71"/>
      <c r="D159" s="72"/>
      <c r="E159" s="74"/>
      <c r="F159" s="110"/>
      <c r="G159" s="65"/>
      <c r="H159" s="58"/>
      <c r="I159" s="65"/>
    </row>
    <row r="160" spans="2:9" ht="18.75" x14ac:dyDescent="0.3">
      <c r="B160" s="194" t="s">
        <v>149</v>
      </c>
      <c r="C160" s="195"/>
      <c r="D160" s="196"/>
      <c r="E160" s="73" t="s">
        <v>150</v>
      </c>
      <c r="F160" s="117">
        <f>SUM(F161+F165)</f>
        <v>28160</v>
      </c>
      <c r="G160" s="88">
        <v>0</v>
      </c>
      <c r="H160" s="66">
        <f>SUM(H161+H165)</f>
        <v>5241.5</v>
      </c>
      <c r="I160" s="88">
        <f t="shared" ref="I160:I165" si="8">SUM(H160/F160*100)</f>
        <v>18.61328125</v>
      </c>
    </row>
    <row r="161" spans="2:9" ht="18" x14ac:dyDescent="0.25">
      <c r="B161" s="177">
        <v>32</v>
      </c>
      <c r="C161" s="178"/>
      <c r="D161" s="179"/>
      <c r="E161" s="52" t="s">
        <v>12</v>
      </c>
      <c r="F161" s="111">
        <v>23160</v>
      </c>
      <c r="G161" s="65">
        <v>0</v>
      </c>
      <c r="H161" s="58">
        <f>SUM(H162:H163)</f>
        <v>5241.5</v>
      </c>
      <c r="I161" s="88">
        <f t="shared" si="8"/>
        <v>22.631692573402418</v>
      </c>
    </row>
    <row r="162" spans="2:9" ht="18" x14ac:dyDescent="0.25">
      <c r="B162" s="132"/>
      <c r="C162" s="133">
        <v>3221</v>
      </c>
      <c r="D162" s="134"/>
      <c r="E162" s="9" t="s">
        <v>89</v>
      </c>
      <c r="F162" s="111"/>
      <c r="G162" s="65"/>
      <c r="H162" s="58">
        <v>129.5</v>
      </c>
      <c r="I162" s="65"/>
    </row>
    <row r="163" spans="2:9" ht="18" x14ac:dyDescent="0.25">
      <c r="B163" s="70"/>
      <c r="C163" s="71">
        <v>3222</v>
      </c>
      <c r="D163" s="72"/>
      <c r="E163" s="9" t="s">
        <v>90</v>
      </c>
      <c r="F163" s="111"/>
      <c r="G163" s="125"/>
      <c r="H163" s="69">
        <v>5112</v>
      </c>
      <c r="I163" s="88"/>
    </row>
    <row r="164" spans="2:9" ht="18" x14ac:dyDescent="0.25">
      <c r="B164" s="67"/>
      <c r="C164" s="68"/>
      <c r="D164" s="64"/>
      <c r="E164" s="64"/>
      <c r="F164" s="110"/>
      <c r="G164" s="125"/>
      <c r="H164" s="69"/>
      <c r="I164" s="65"/>
    </row>
    <row r="165" spans="2:9" ht="18" x14ac:dyDescent="0.25">
      <c r="B165" s="70">
        <v>42</v>
      </c>
      <c r="C165" s="71"/>
      <c r="D165" s="72"/>
      <c r="E165" s="74" t="s">
        <v>120</v>
      </c>
      <c r="F165" s="111">
        <v>5000</v>
      </c>
      <c r="G165" s="65">
        <v>0</v>
      </c>
      <c r="H165" s="58">
        <f>SUM(H166:H167)</f>
        <v>0</v>
      </c>
      <c r="I165" s="88">
        <f t="shared" si="8"/>
        <v>0</v>
      </c>
    </row>
    <row r="166" spans="2:9" ht="18" x14ac:dyDescent="0.25">
      <c r="B166" s="70"/>
      <c r="C166" s="71">
        <v>4242</v>
      </c>
      <c r="D166" s="72"/>
      <c r="E166" s="8" t="s">
        <v>128</v>
      </c>
      <c r="F166" s="111"/>
      <c r="G166" s="65"/>
      <c r="H166" s="58">
        <v>0</v>
      </c>
      <c r="I166" s="65"/>
    </row>
    <row r="167" spans="2:9" ht="18" x14ac:dyDescent="0.25">
      <c r="B167" s="70"/>
      <c r="C167" s="71">
        <v>4244</v>
      </c>
      <c r="D167" s="72"/>
      <c r="E167" s="74" t="s">
        <v>129</v>
      </c>
      <c r="F167" s="110"/>
      <c r="G167" s="125"/>
      <c r="H167" s="69">
        <v>0</v>
      </c>
      <c r="I167" s="65"/>
    </row>
    <row r="168" spans="2:9" ht="18" x14ac:dyDescent="0.25">
      <c r="B168" s="67"/>
      <c r="C168" s="68"/>
      <c r="D168" s="64"/>
      <c r="E168" s="64"/>
      <c r="F168" s="110"/>
      <c r="G168" s="125"/>
      <c r="H168" s="69"/>
      <c r="I168" s="65"/>
    </row>
    <row r="169" spans="2:9" ht="18" x14ac:dyDescent="0.25">
      <c r="B169" s="67"/>
      <c r="C169" s="68"/>
      <c r="D169" s="64"/>
      <c r="E169" s="64"/>
      <c r="F169" s="110"/>
      <c r="G169" s="125"/>
      <c r="H169" s="69"/>
      <c r="I169" s="65"/>
    </row>
    <row r="170" spans="2:9" ht="18" customHeight="1" x14ac:dyDescent="0.25">
      <c r="B170" s="191" t="s">
        <v>157</v>
      </c>
      <c r="C170" s="192"/>
      <c r="D170" s="193"/>
      <c r="E170" s="95" t="s">
        <v>158</v>
      </c>
      <c r="F170" s="118">
        <f>SUM(F171+F175)</f>
        <v>8988</v>
      </c>
      <c r="G170" s="123">
        <f>SUM(G171+G175)</f>
        <v>0</v>
      </c>
      <c r="H170" s="96">
        <f>SUM(H171)</f>
        <v>0</v>
      </c>
      <c r="I170" s="97">
        <f t="shared" ref="I170:I171" si="9">SUM(H170/F170*100)</f>
        <v>0</v>
      </c>
    </row>
    <row r="171" spans="2:9" ht="18" customHeight="1" x14ac:dyDescent="0.25">
      <c r="B171" s="194" t="s">
        <v>148</v>
      </c>
      <c r="C171" s="195"/>
      <c r="D171" s="196"/>
      <c r="E171" s="56" t="s">
        <v>144</v>
      </c>
      <c r="F171" s="110">
        <f>SUM(F172)</f>
        <v>2003</v>
      </c>
      <c r="G171" s="65">
        <v>0</v>
      </c>
      <c r="H171" s="58">
        <f>SUM(H172)</f>
        <v>0</v>
      </c>
      <c r="I171" s="88">
        <f t="shared" si="9"/>
        <v>0</v>
      </c>
    </row>
    <row r="172" spans="2:9" ht="18" x14ac:dyDescent="0.25">
      <c r="B172" s="132">
        <v>42</v>
      </c>
      <c r="C172" s="133"/>
      <c r="D172" s="134"/>
      <c r="E172" s="136" t="s">
        <v>120</v>
      </c>
      <c r="F172" s="111">
        <v>2003</v>
      </c>
      <c r="G172" s="65">
        <v>0</v>
      </c>
      <c r="H172" s="58">
        <f>SUM(H173)</f>
        <v>0</v>
      </c>
      <c r="I172" s="88">
        <f t="shared" ref="I172" si="10">SUM(H172/F172*100)</f>
        <v>0</v>
      </c>
    </row>
    <row r="173" spans="2:9" ht="18" x14ac:dyDescent="0.25">
      <c r="B173" s="132"/>
      <c r="C173" s="133">
        <v>4227</v>
      </c>
      <c r="D173" s="134"/>
      <c r="E173" s="8" t="s">
        <v>126</v>
      </c>
      <c r="F173" s="111">
        <v>0</v>
      </c>
      <c r="G173" s="65"/>
      <c r="H173" s="58">
        <v>0</v>
      </c>
      <c r="I173" s="65"/>
    </row>
    <row r="174" spans="2:9" ht="18" x14ac:dyDescent="0.25">
      <c r="B174" s="70"/>
      <c r="C174" s="71"/>
      <c r="D174" s="72"/>
      <c r="E174" s="74"/>
      <c r="F174" s="84"/>
      <c r="G174" s="58"/>
      <c r="H174" s="58"/>
      <c r="I174" s="65"/>
    </row>
    <row r="175" spans="2:9" ht="18.75" customHeight="1" x14ac:dyDescent="0.3">
      <c r="B175" s="194" t="s">
        <v>149</v>
      </c>
      <c r="C175" s="195"/>
      <c r="D175" s="196"/>
      <c r="E175" s="135" t="s">
        <v>150</v>
      </c>
      <c r="F175" s="117">
        <f>SUM(F176+F180)</f>
        <v>6985</v>
      </c>
      <c r="G175" s="88">
        <v>0</v>
      </c>
      <c r="H175" s="66">
        <f>SUM(H176+H180)</f>
        <v>0</v>
      </c>
      <c r="I175" s="88">
        <f t="shared" ref="I175:I176" si="11">SUM(H175/F175*100)</f>
        <v>0</v>
      </c>
    </row>
    <row r="176" spans="2:9" ht="18" x14ac:dyDescent="0.25">
      <c r="B176" s="177">
        <v>32</v>
      </c>
      <c r="C176" s="178"/>
      <c r="D176" s="179"/>
      <c r="E176" s="136" t="s">
        <v>12</v>
      </c>
      <c r="F176" s="111">
        <v>5988</v>
      </c>
      <c r="G176" s="65">
        <v>0</v>
      </c>
      <c r="H176" s="58">
        <f>SUM(H178:H178)</f>
        <v>0</v>
      </c>
      <c r="I176" s="88">
        <f t="shared" si="11"/>
        <v>0</v>
      </c>
    </row>
    <row r="177" spans="2:9" ht="18" x14ac:dyDescent="0.25">
      <c r="B177" s="132"/>
      <c r="C177" s="133">
        <v>3211</v>
      </c>
      <c r="D177" s="134"/>
      <c r="E177" s="36" t="s">
        <v>28</v>
      </c>
      <c r="F177" s="111"/>
      <c r="G177" s="65"/>
      <c r="H177" s="58">
        <v>0</v>
      </c>
      <c r="I177" s="65"/>
    </row>
    <row r="178" spans="2:9" ht="18" x14ac:dyDescent="0.25">
      <c r="B178" s="132"/>
      <c r="C178" s="133">
        <v>3237</v>
      </c>
      <c r="D178" s="134"/>
      <c r="E178" s="9" t="s">
        <v>102</v>
      </c>
      <c r="F178" s="111"/>
      <c r="G178" s="65"/>
      <c r="H178" s="58">
        <v>0</v>
      </c>
      <c r="I178" s="65"/>
    </row>
    <row r="179" spans="2:9" ht="18" x14ac:dyDescent="0.25">
      <c r="B179" s="67"/>
      <c r="C179" s="68"/>
      <c r="D179" s="64"/>
      <c r="E179" s="64"/>
      <c r="F179" s="110"/>
      <c r="G179" s="125"/>
      <c r="H179" s="69"/>
      <c r="I179" s="65"/>
    </row>
    <row r="180" spans="2:9" ht="18" x14ac:dyDescent="0.25">
      <c r="B180" s="132">
        <v>42</v>
      </c>
      <c r="C180" s="133"/>
      <c r="D180" s="134"/>
      <c r="E180" s="136" t="s">
        <v>120</v>
      </c>
      <c r="F180" s="111">
        <v>997</v>
      </c>
      <c r="G180" s="65">
        <v>0</v>
      </c>
      <c r="H180" s="58">
        <f>SUM(H181:H181)</f>
        <v>0</v>
      </c>
      <c r="I180" s="88">
        <f t="shared" ref="I180" si="12">SUM(H180/F180*100)</f>
        <v>0</v>
      </c>
    </row>
    <row r="181" spans="2:9" ht="18" x14ac:dyDescent="0.25">
      <c r="B181" s="132"/>
      <c r="C181" s="133">
        <v>4227</v>
      </c>
      <c r="D181" s="134"/>
      <c r="E181" s="8" t="s">
        <v>126</v>
      </c>
      <c r="F181" s="110"/>
      <c r="G181" s="125"/>
      <c r="H181" s="69">
        <v>0</v>
      </c>
      <c r="I181" s="65"/>
    </row>
  </sheetData>
  <mergeCells count="32">
    <mergeCell ref="B161:D161"/>
    <mergeCell ref="B170:D170"/>
    <mergeCell ref="B171:D171"/>
    <mergeCell ref="B175:D175"/>
    <mergeCell ref="B176:D176"/>
    <mergeCell ref="B150:D150"/>
    <mergeCell ref="B151:D151"/>
    <mergeCell ref="B160:D160"/>
    <mergeCell ref="B107:D107"/>
    <mergeCell ref="B132:D132"/>
    <mergeCell ref="B133:D133"/>
    <mergeCell ref="B104:D104"/>
    <mergeCell ref="B105:D105"/>
    <mergeCell ref="B106:D106"/>
    <mergeCell ref="B95:D95"/>
    <mergeCell ref="B100:D100"/>
    <mergeCell ref="B69:D69"/>
    <mergeCell ref="B70:D70"/>
    <mergeCell ref="B71:D71"/>
    <mergeCell ref="B74:D74"/>
    <mergeCell ref="B94:D94"/>
    <mergeCell ref="B23:D23"/>
    <mergeCell ref="B2:I2"/>
    <mergeCell ref="B4:I4"/>
    <mergeCell ref="B6:E6"/>
    <mergeCell ref="B7:E7"/>
    <mergeCell ref="B8:D8"/>
    <mergeCell ref="B10:D10"/>
    <mergeCell ref="B15:D15"/>
    <mergeCell ref="B16:D16"/>
    <mergeCell ref="B17:D17"/>
    <mergeCell ref="B18:D18"/>
  </mergeCell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Almina</cp:lastModifiedBy>
  <cp:lastPrinted>2024-07-24T08:12:01Z</cp:lastPrinted>
  <dcterms:created xsi:type="dcterms:W3CDTF">2022-08-12T12:51:27Z</dcterms:created>
  <dcterms:modified xsi:type="dcterms:W3CDTF">2024-07-24T09:25:53Z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